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mc:AlternateContent xmlns:mc="http://schemas.openxmlformats.org/markup-compatibility/2006">
    <mc:Choice Requires="x15">
      <x15ac:absPath xmlns:x15ac="http://schemas.microsoft.com/office/spreadsheetml/2010/11/ac" url="/Users/muzafar/Downloads/web/"/>
    </mc:Choice>
  </mc:AlternateContent>
  <xr:revisionPtr revIDLastSave="0" documentId="13_ncr:1_{2851B6DB-700F-534D-A8E6-04B16D855CBD}" xr6:coauthVersionLast="47" xr6:coauthVersionMax="47" xr10:uidLastSave="{00000000-0000-0000-0000-000000000000}"/>
  <bookViews>
    <workbookView xWindow="780" yWindow="800" windowWidth="22720" windowHeight="20200" activeTab="4" xr2:uid="{00000000-000D-0000-FFFF-FFFF00000000}"/>
  </bookViews>
  <sheets>
    <sheet name="Initial" sheetId="1" state="hidden" r:id="rId1"/>
    <sheet name="Brand Summary" sheetId="3" state="hidden" r:id="rId2"/>
    <sheet name="Overall Activation Summary" sheetId="4" state="hidden" r:id="rId3"/>
    <sheet name="Route Plan" sheetId="5" state="hidden" r:id="rId4"/>
    <sheet name="SUM" sheetId="6" r:id="rId5"/>
    <sheet name="D1S1" sheetId="7" r:id="rId6"/>
    <sheet name="D1S2" sheetId="8" r:id="rId7"/>
    <sheet name="D2S1" sheetId="10" r:id="rId8"/>
    <sheet name="D2S2" sheetId="11" r:id="rId9"/>
    <sheet name="D2S3" sheetId="12" state="hidden" r:id="rId10"/>
    <sheet name="D3S1" sheetId="13" r:id="rId11"/>
    <sheet name="D3S2" sheetId="14" r:id="rId12"/>
    <sheet name="D3S3" sheetId="15" state="hidden" r:id="rId13"/>
    <sheet name="D4S1" sheetId="16" r:id="rId14"/>
    <sheet name="D4S2" sheetId="17" r:id="rId15"/>
    <sheet name="D4S3" sheetId="18" state="hidden" r:id="rId16"/>
    <sheet name="D5S1" sheetId="19" r:id="rId17"/>
    <sheet name="D5S2" sheetId="20" r:id="rId18"/>
    <sheet name="D5S3" sheetId="21" state="hidden" r:id="rId19"/>
    <sheet name="D6S1" sheetId="22" r:id="rId20"/>
    <sheet name="D6S2" sheetId="23" r:id="rId21"/>
    <sheet name="D6S3" sheetId="24" state="hidden" r:id="rId22"/>
    <sheet name="D7S1" sheetId="25" r:id="rId23"/>
    <sheet name="D7S2" sheetId="26" r:id="rId24"/>
    <sheet name="D7S3" sheetId="27" state="hidden" r:id="rId25"/>
    <sheet name="D8S1" sheetId="28" r:id="rId26"/>
    <sheet name="D8S2" sheetId="29" r:id="rId27"/>
    <sheet name="D8S3" sheetId="30" state="hidden" r:id="rId28"/>
    <sheet name="D9S1" sheetId="31" r:id="rId29"/>
    <sheet name="D9S2" sheetId="32" r:id="rId30"/>
    <sheet name="D9S3" sheetId="33" r:id="rId31"/>
    <sheet name="D10S1" sheetId="34" r:id="rId32"/>
    <sheet name="D10S2" sheetId="35" r:id="rId33"/>
    <sheet name="D10S3" sheetId="36" state="hidden" r:id="rId34"/>
    <sheet name="D11S1" sheetId="37" r:id="rId35"/>
    <sheet name="D11S2" sheetId="38" r:id="rId36"/>
    <sheet name="D11S3" sheetId="39" r:id="rId37"/>
    <sheet name="D12S1" sheetId="40" r:id="rId38"/>
    <sheet name="D12S2" sheetId="41" r:id="rId39"/>
    <sheet name="D12S3" sheetId="42" r:id="rId40"/>
    <sheet name="D13S1" sheetId="43" r:id="rId41"/>
    <sheet name="D13S2" sheetId="44" r:id="rId42"/>
    <sheet name="D13S3" sheetId="45" r:id="rId43"/>
    <sheet name="D14S1" sheetId="46" r:id="rId44"/>
    <sheet name="D14S2" sheetId="47" r:id="rId45"/>
    <sheet name="D14S3" sheetId="48" r:id="rId46"/>
    <sheet name="D15S1" sheetId="49" r:id="rId47"/>
    <sheet name="D15S2" sheetId="50" r:id="rId48"/>
    <sheet name="D15S3" sheetId="51" r:id="rId49"/>
    <sheet name="D16S1" sheetId="52" r:id="rId50"/>
    <sheet name="D16S2" sheetId="53" r:id="rId51"/>
    <sheet name="D16S3" sheetId="54" state="hidden" r:id="rId52"/>
    <sheet name="D17S1" sheetId="55" r:id="rId53"/>
    <sheet name="D17S2" sheetId="56" r:id="rId54"/>
    <sheet name="D17S3" sheetId="57" state="hidden" r:id="rId55"/>
    <sheet name="فوری رپورٹ" sheetId="59" state="hidden" r:id="rId56"/>
    <sheet name="Legend" sheetId="60" r:id="rId57"/>
  </sheets>
  <externalReferences>
    <externalReference r:id="rId58"/>
  </externalReferences>
  <definedNames>
    <definedName name="_xlnm.Print_Area" localSheetId="31">D10S1!$A$1:$H$107</definedName>
    <definedName name="_xlnm.Print_Area" localSheetId="32">D10S2!$A$1:$H$102</definedName>
    <definedName name="_xlnm.Print_Area" localSheetId="33">D10S3!$A$1:$H$102</definedName>
    <definedName name="_xlnm.Print_Area" localSheetId="34">D11S1!$A$1:$H$102</definedName>
    <definedName name="_xlnm.Print_Area" localSheetId="35">D11S2!$A$1:$H$102</definedName>
    <definedName name="_xlnm.Print_Area" localSheetId="36">D11S3!$A$1:$H$133</definedName>
    <definedName name="_xlnm.Print_Area" localSheetId="37">D12S1!$A$1:$H$102</definedName>
    <definedName name="_xlnm.Print_Area" localSheetId="38">D12S2!$A$1:$H$102</definedName>
    <definedName name="_xlnm.Print_Area" localSheetId="39">D12S3!$A$1:$H$102</definedName>
    <definedName name="_xlnm.Print_Area" localSheetId="40">D13S1!$A$1:$H$102</definedName>
    <definedName name="_xlnm.Print_Area" localSheetId="41">D13S2!$A$1:$H$102</definedName>
    <definedName name="_xlnm.Print_Area" localSheetId="42">D13S3!$A$1:$H$102</definedName>
    <definedName name="_xlnm.Print_Area" localSheetId="43">D14S1!$A$1:$H$111</definedName>
    <definedName name="_xlnm.Print_Area" localSheetId="44">D14S2!$A$1:$H$102</definedName>
    <definedName name="_xlnm.Print_Area" localSheetId="45">D14S3!$A$1:$H$102</definedName>
    <definedName name="_xlnm.Print_Area" localSheetId="46">D15S1!$A$1:$H$101</definedName>
    <definedName name="_xlnm.Print_Area" localSheetId="47">D15S2!$A$1:$H$101</definedName>
    <definedName name="_xlnm.Print_Area" localSheetId="48">D15S3!$A$1:$H$102</definedName>
    <definedName name="_xlnm.Print_Area" localSheetId="49">D16S1!$A$1:$H$102</definedName>
    <definedName name="_xlnm.Print_Area" localSheetId="50">D16S2!$A$1:$H$102</definedName>
    <definedName name="_xlnm.Print_Area" localSheetId="51">D16S3!$A$1:$H$102</definedName>
    <definedName name="_xlnm.Print_Area" localSheetId="52">D17S1!$A$1:$H$106</definedName>
    <definedName name="_xlnm.Print_Area" localSheetId="53">D17S2!$A$1:$H$103</definedName>
    <definedName name="_xlnm.Print_Area" localSheetId="54">D17S3!$A$1:$H$102</definedName>
    <definedName name="_xlnm.Print_Area" localSheetId="5">D1S1!$A$1:$H$102</definedName>
    <definedName name="_xlnm.Print_Area" localSheetId="6">D1S2!$A$1:$H$104</definedName>
    <definedName name="_xlnm.Print_Area" localSheetId="7">D2S1!$A$1:$H$102</definedName>
    <definedName name="_xlnm.Print_Area" localSheetId="8">D2S2!$A$1:$H$102</definedName>
    <definedName name="_xlnm.Print_Area" localSheetId="9">D2S3!$A$1:$H$102</definedName>
    <definedName name="_xlnm.Print_Area" localSheetId="10">D3S1!$A$1:$H$102</definedName>
    <definedName name="_xlnm.Print_Area" localSheetId="11">D3S2!$A$1:$H$102</definedName>
    <definedName name="_xlnm.Print_Area" localSheetId="12">D3S3!$A$1:$H$102</definedName>
    <definedName name="_xlnm.Print_Area" localSheetId="13">D4S1!$A$1:$H$102</definedName>
    <definedName name="_xlnm.Print_Area" localSheetId="14">D4S2!$A$1:$H$102</definedName>
    <definedName name="_xlnm.Print_Area" localSheetId="15">D4S3!$A$1:$H$102</definedName>
    <definedName name="_xlnm.Print_Area" localSheetId="16">D5S1!$A$1:$H$102</definedName>
    <definedName name="_xlnm.Print_Area" localSheetId="17">D5S2!$A$1:$H$102</definedName>
    <definedName name="_xlnm.Print_Area" localSheetId="18">D5S3!$A$1:$H$102</definedName>
    <definedName name="_xlnm.Print_Area" localSheetId="19">D6S1!$A$1:$H$124</definedName>
    <definedName name="_xlnm.Print_Area" localSheetId="20">D6S2!$A$1:$H$125</definedName>
    <definedName name="_xlnm.Print_Area" localSheetId="21">D6S3!$A$1:$H$102</definedName>
    <definedName name="_xlnm.Print_Area" localSheetId="22">D7S1!$A$1:$H$102</definedName>
    <definedName name="_xlnm.Print_Area" localSheetId="23">D7S2!$A$1:$H$102</definedName>
    <definedName name="_xlnm.Print_Area" localSheetId="24">D7S3!$A$1:$H$102</definedName>
    <definedName name="_xlnm.Print_Area" localSheetId="25">D8S1!$A$1:$H$114</definedName>
    <definedName name="_xlnm.Print_Area" localSheetId="26">D8S2!$A$1:$H$109</definedName>
    <definedName name="_xlnm.Print_Area" localSheetId="27">D8S3!$A$1:$H$102</definedName>
    <definedName name="_xlnm.Print_Area" localSheetId="28">D9S1!$A$1:$H$102</definedName>
    <definedName name="_xlnm.Print_Area" localSheetId="29">D9S2!$A$1:$H$105</definedName>
    <definedName name="_xlnm.Print_Area" localSheetId="30">D9S3!$A$1:$H$119</definedName>
  </definedNames>
  <calcPr calcId="191029"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D1" i="6" l="1"/>
  <c r="CE1" i="6"/>
  <c r="CD4" i="6"/>
  <c r="CC1" i="6"/>
  <c r="CB1" i="6"/>
  <c r="CA1" i="6"/>
  <c r="BZ1" i="6"/>
  <c r="BY1" i="6"/>
  <c r="AA23" i="6"/>
  <c r="P24" i="6"/>
  <c r="J3" i="6" l="1"/>
  <c r="K3" i="6"/>
  <c r="L3" i="6"/>
  <c r="M3" i="6"/>
  <c r="N3" i="6"/>
  <c r="O3" i="6"/>
  <c r="P3" i="6"/>
  <c r="Q3" i="6"/>
  <c r="R3" i="6"/>
  <c r="S3" i="6"/>
  <c r="T3" i="6"/>
  <c r="U3" i="6"/>
  <c r="V3" i="6"/>
  <c r="W3" i="6"/>
  <c r="X3" i="6"/>
  <c r="Y3" i="6"/>
  <c r="Z3" i="6"/>
  <c r="AA3" i="6"/>
  <c r="AB3" i="6"/>
  <c r="AC3" i="6"/>
  <c r="AD3" i="6"/>
  <c r="J4" i="6"/>
  <c r="K4" i="6"/>
  <c r="L4" i="6"/>
  <c r="M4" i="6"/>
  <c r="N4" i="6"/>
  <c r="O4" i="6"/>
  <c r="P4" i="6"/>
  <c r="Q4" i="6"/>
  <c r="R4" i="6"/>
  <c r="S4" i="6"/>
  <c r="T4" i="6"/>
  <c r="U4" i="6"/>
  <c r="V4" i="6"/>
  <c r="W4" i="6"/>
  <c r="X4" i="6"/>
  <c r="Y4" i="6"/>
  <c r="Z4" i="6"/>
  <c r="AA4" i="6"/>
  <c r="AB4" i="6"/>
  <c r="AC4" i="6"/>
  <c r="AD4" i="6"/>
  <c r="J5" i="6"/>
  <c r="K5" i="6"/>
  <c r="L5" i="6"/>
  <c r="M5" i="6"/>
  <c r="N5" i="6"/>
  <c r="O5" i="6"/>
  <c r="P5" i="6"/>
  <c r="Q5" i="6"/>
  <c r="R5" i="6"/>
  <c r="S5" i="6"/>
  <c r="T5" i="6"/>
  <c r="U5" i="6"/>
  <c r="V5" i="6"/>
  <c r="W5" i="6"/>
  <c r="X5" i="6"/>
  <c r="Y5" i="6"/>
  <c r="Z5" i="6"/>
  <c r="AA5" i="6"/>
  <c r="AB5" i="6"/>
  <c r="AC5" i="6"/>
  <c r="AD5" i="6"/>
  <c r="J6" i="6"/>
  <c r="K6" i="6"/>
  <c r="L6" i="6"/>
  <c r="M6" i="6"/>
  <c r="N6" i="6"/>
  <c r="O6" i="6"/>
  <c r="P6" i="6"/>
  <c r="Q6" i="6"/>
  <c r="R6" i="6"/>
  <c r="S6" i="6"/>
  <c r="T6" i="6"/>
  <c r="U6" i="6"/>
  <c r="V6" i="6"/>
  <c r="W6" i="6"/>
  <c r="X6" i="6"/>
  <c r="Y6" i="6"/>
  <c r="Z6" i="6"/>
  <c r="AA6" i="6"/>
  <c r="AB6" i="6"/>
  <c r="AC6" i="6"/>
  <c r="AD6" i="6"/>
  <c r="J7" i="6"/>
  <c r="K7" i="6"/>
  <c r="L7" i="6"/>
  <c r="M7" i="6"/>
  <c r="N7" i="6"/>
  <c r="O7" i="6"/>
  <c r="P7" i="6"/>
  <c r="Q7" i="6"/>
  <c r="R7" i="6"/>
  <c r="S7" i="6"/>
  <c r="T7" i="6"/>
  <c r="U7" i="6"/>
  <c r="V7" i="6"/>
  <c r="W7" i="6"/>
  <c r="X7" i="6"/>
  <c r="Y7" i="6"/>
  <c r="Z7" i="6"/>
  <c r="AA7" i="6"/>
  <c r="AB7" i="6"/>
  <c r="AC7" i="6"/>
  <c r="AD7" i="6"/>
  <c r="J8" i="6"/>
  <c r="K8" i="6"/>
  <c r="L8" i="6"/>
  <c r="M8" i="6"/>
  <c r="N8" i="6"/>
  <c r="O8" i="6"/>
  <c r="P8" i="6"/>
  <c r="Q8" i="6"/>
  <c r="R8" i="6"/>
  <c r="S8" i="6"/>
  <c r="T8" i="6"/>
  <c r="U8" i="6"/>
  <c r="V8" i="6"/>
  <c r="W8" i="6"/>
  <c r="X8" i="6"/>
  <c r="Y8" i="6"/>
  <c r="Z8" i="6"/>
  <c r="AA8" i="6"/>
  <c r="AB8" i="6"/>
  <c r="AC8" i="6"/>
  <c r="AD8" i="6"/>
  <c r="J9" i="6"/>
  <c r="K9" i="6"/>
  <c r="L9" i="6"/>
  <c r="M9" i="6"/>
  <c r="N9" i="6"/>
  <c r="O9" i="6"/>
  <c r="P9" i="6"/>
  <c r="Q9" i="6"/>
  <c r="R9" i="6"/>
  <c r="S9" i="6"/>
  <c r="T9" i="6"/>
  <c r="U9" i="6"/>
  <c r="V9" i="6"/>
  <c r="W9" i="6"/>
  <c r="X9" i="6"/>
  <c r="Y9" i="6"/>
  <c r="Z9" i="6"/>
  <c r="AA9" i="6"/>
  <c r="AB9" i="6"/>
  <c r="AC9" i="6"/>
  <c r="AD9" i="6"/>
  <c r="J10" i="6"/>
  <c r="K10" i="6"/>
  <c r="L10" i="6"/>
  <c r="M10" i="6"/>
  <c r="N10" i="6"/>
  <c r="O10" i="6"/>
  <c r="P10" i="6"/>
  <c r="Q10" i="6"/>
  <c r="R10" i="6"/>
  <c r="S10" i="6"/>
  <c r="T10" i="6"/>
  <c r="U10" i="6"/>
  <c r="V10" i="6"/>
  <c r="W10" i="6"/>
  <c r="X10" i="6"/>
  <c r="Y10" i="6"/>
  <c r="Z10" i="6"/>
  <c r="AA10" i="6"/>
  <c r="AB10" i="6"/>
  <c r="AC10" i="6"/>
  <c r="AD10" i="6"/>
  <c r="J11" i="6"/>
  <c r="K11" i="6"/>
  <c r="L11" i="6"/>
  <c r="M11" i="6"/>
  <c r="N11" i="6"/>
  <c r="O11" i="6"/>
  <c r="P11" i="6"/>
  <c r="Q11" i="6"/>
  <c r="R11" i="6"/>
  <c r="S11" i="6"/>
  <c r="T11" i="6"/>
  <c r="U11" i="6"/>
  <c r="V11" i="6"/>
  <c r="W11" i="6"/>
  <c r="X11" i="6"/>
  <c r="Y11" i="6"/>
  <c r="Z11" i="6"/>
  <c r="AA11" i="6"/>
  <c r="AB11" i="6"/>
  <c r="AC11" i="6"/>
  <c r="AD11" i="6"/>
  <c r="J12" i="6"/>
  <c r="K12" i="6"/>
  <c r="L12" i="6"/>
  <c r="M12" i="6"/>
  <c r="N12" i="6"/>
  <c r="O12" i="6"/>
  <c r="P12" i="6"/>
  <c r="Q12" i="6"/>
  <c r="R12" i="6"/>
  <c r="S12" i="6"/>
  <c r="T12" i="6"/>
  <c r="U12" i="6"/>
  <c r="V12" i="6"/>
  <c r="W12" i="6"/>
  <c r="X12" i="6"/>
  <c r="Y12" i="6"/>
  <c r="Z12" i="6"/>
  <c r="AA12" i="6"/>
  <c r="AB12" i="6"/>
  <c r="AC12" i="6"/>
  <c r="AD12" i="6"/>
  <c r="J13" i="6"/>
  <c r="K13" i="6"/>
  <c r="L13" i="6"/>
  <c r="M13" i="6"/>
  <c r="N13" i="6"/>
  <c r="O13" i="6"/>
  <c r="P13" i="6"/>
  <c r="Q13" i="6"/>
  <c r="R13" i="6"/>
  <c r="S13" i="6"/>
  <c r="T13" i="6"/>
  <c r="U13" i="6"/>
  <c r="V13" i="6"/>
  <c r="W13" i="6"/>
  <c r="X13" i="6"/>
  <c r="Y13" i="6"/>
  <c r="Z13" i="6"/>
  <c r="AA13" i="6"/>
  <c r="AB13" i="6"/>
  <c r="AC13" i="6"/>
  <c r="AD13" i="6"/>
  <c r="J14" i="6"/>
  <c r="K14" i="6"/>
  <c r="L14" i="6"/>
  <c r="M14" i="6"/>
  <c r="N14" i="6"/>
  <c r="O14" i="6"/>
  <c r="P14" i="6"/>
  <c r="Q14" i="6"/>
  <c r="R14" i="6"/>
  <c r="S14" i="6"/>
  <c r="T14" i="6"/>
  <c r="U14" i="6"/>
  <c r="V14" i="6"/>
  <c r="W14" i="6"/>
  <c r="X14" i="6"/>
  <c r="Y14" i="6"/>
  <c r="Z14" i="6"/>
  <c r="AA14" i="6"/>
  <c r="AB14" i="6"/>
  <c r="AC14" i="6"/>
  <c r="AD14" i="6"/>
  <c r="J15" i="6"/>
  <c r="K15" i="6"/>
  <c r="L15" i="6"/>
  <c r="M15" i="6"/>
  <c r="N15" i="6"/>
  <c r="O15" i="6"/>
  <c r="P15" i="6"/>
  <c r="Q15" i="6"/>
  <c r="R15" i="6"/>
  <c r="S15" i="6"/>
  <c r="T15" i="6"/>
  <c r="U15" i="6"/>
  <c r="V15" i="6"/>
  <c r="W15" i="6"/>
  <c r="X15" i="6"/>
  <c r="Y15" i="6"/>
  <c r="Z15" i="6"/>
  <c r="AA15" i="6"/>
  <c r="AB15" i="6"/>
  <c r="AC15" i="6"/>
  <c r="AD15" i="6"/>
  <c r="J16" i="6"/>
  <c r="K16" i="6"/>
  <c r="L16" i="6"/>
  <c r="M16" i="6"/>
  <c r="N16" i="6"/>
  <c r="O16" i="6"/>
  <c r="P16" i="6"/>
  <c r="Q16" i="6"/>
  <c r="R16" i="6"/>
  <c r="S16" i="6"/>
  <c r="T16" i="6"/>
  <c r="U16" i="6"/>
  <c r="V16" i="6"/>
  <c r="W16" i="6"/>
  <c r="X16" i="6"/>
  <c r="Y16" i="6"/>
  <c r="Z16" i="6"/>
  <c r="AA16" i="6"/>
  <c r="AB16" i="6"/>
  <c r="AC16" i="6"/>
  <c r="AD16" i="6"/>
  <c r="J17" i="6"/>
  <c r="K17" i="6"/>
  <c r="L17" i="6"/>
  <c r="M17" i="6"/>
  <c r="N17" i="6"/>
  <c r="O17" i="6"/>
  <c r="P17" i="6"/>
  <c r="Q17" i="6"/>
  <c r="R17" i="6"/>
  <c r="S17" i="6"/>
  <c r="T17" i="6"/>
  <c r="U17" i="6"/>
  <c r="V17" i="6"/>
  <c r="W17" i="6"/>
  <c r="X17" i="6"/>
  <c r="Y17" i="6"/>
  <c r="Z17" i="6"/>
  <c r="AA17" i="6"/>
  <c r="AB17" i="6"/>
  <c r="AC17" i="6"/>
  <c r="AD17" i="6"/>
  <c r="J18" i="6"/>
  <c r="K18" i="6"/>
  <c r="L18" i="6"/>
  <c r="M18" i="6"/>
  <c r="N18" i="6"/>
  <c r="O18" i="6"/>
  <c r="P18" i="6"/>
  <c r="Q18" i="6"/>
  <c r="R18" i="6"/>
  <c r="S18" i="6"/>
  <c r="T18" i="6"/>
  <c r="U18" i="6"/>
  <c r="V18" i="6"/>
  <c r="W18" i="6"/>
  <c r="X18" i="6"/>
  <c r="Y18" i="6"/>
  <c r="Z18" i="6"/>
  <c r="AA18" i="6"/>
  <c r="AB18" i="6"/>
  <c r="AC18" i="6"/>
  <c r="AD18" i="6"/>
  <c r="J19" i="6"/>
  <c r="K19" i="6"/>
  <c r="L19" i="6"/>
  <c r="M19" i="6"/>
  <c r="N19" i="6"/>
  <c r="O19" i="6"/>
  <c r="P19" i="6"/>
  <c r="Q19" i="6"/>
  <c r="R19" i="6"/>
  <c r="S19" i="6"/>
  <c r="T19" i="6"/>
  <c r="U19" i="6"/>
  <c r="V19" i="6"/>
  <c r="W19" i="6"/>
  <c r="X19" i="6"/>
  <c r="Y19" i="6"/>
  <c r="Z19" i="6"/>
  <c r="AA19" i="6"/>
  <c r="AB19" i="6"/>
  <c r="AC19" i="6"/>
  <c r="AD19" i="6"/>
  <c r="J20" i="6"/>
  <c r="K20" i="6"/>
  <c r="L20" i="6"/>
  <c r="M20" i="6"/>
  <c r="N20" i="6"/>
  <c r="O20" i="6"/>
  <c r="P20" i="6"/>
  <c r="Q20" i="6"/>
  <c r="R20" i="6"/>
  <c r="S20" i="6"/>
  <c r="T20" i="6"/>
  <c r="U20" i="6"/>
  <c r="V20" i="6"/>
  <c r="W20" i="6"/>
  <c r="X20" i="6"/>
  <c r="Y20" i="6"/>
  <c r="Z20" i="6"/>
  <c r="AA20" i="6"/>
  <c r="AB20" i="6"/>
  <c r="AC20" i="6"/>
  <c r="AD20" i="6"/>
  <c r="J21" i="6"/>
  <c r="K21" i="6"/>
  <c r="L21" i="6"/>
  <c r="M21" i="6"/>
  <c r="N21" i="6"/>
  <c r="O21" i="6"/>
  <c r="P21" i="6"/>
  <c r="Q21" i="6"/>
  <c r="R21" i="6"/>
  <c r="S21" i="6"/>
  <c r="T21" i="6"/>
  <c r="U21" i="6"/>
  <c r="V21" i="6"/>
  <c r="W21" i="6"/>
  <c r="X21" i="6"/>
  <c r="Y21" i="6"/>
  <c r="Z21" i="6"/>
  <c r="AA21" i="6"/>
  <c r="AB21" i="6"/>
  <c r="AC21" i="6"/>
  <c r="AD21" i="6"/>
  <c r="J22" i="6"/>
  <c r="K22" i="6"/>
  <c r="L22" i="6"/>
  <c r="M22" i="6"/>
  <c r="N22" i="6"/>
  <c r="O22" i="6"/>
  <c r="P22" i="6"/>
  <c r="Q22" i="6"/>
  <c r="R22" i="6"/>
  <c r="S22" i="6"/>
  <c r="T22" i="6"/>
  <c r="U22" i="6"/>
  <c r="V22" i="6"/>
  <c r="W22" i="6"/>
  <c r="X22" i="6"/>
  <c r="Y22" i="6"/>
  <c r="Z22" i="6"/>
  <c r="AA22" i="6"/>
  <c r="AB22" i="6"/>
  <c r="AC22" i="6"/>
  <c r="AD22" i="6"/>
  <c r="J23" i="6"/>
  <c r="K23" i="6"/>
  <c r="L23" i="6"/>
  <c r="M23" i="6"/>
  <c r="N23" i="6"/>
  <c r="O23" i="6"/>
  <c r="P23" i="6"/>
  <c r="Q23" i="6"/>
  <c r="R23" i="6"/>
  <c r="S23" i="6"/>
  <c r="T23" i="6"/>
  <c r="U23" i="6"/>
  <c r="V23" i="6"/>
  <c r="W23" i="6"/>
  <c r="X23" i="6"/>
  <c r="Y23" i="6"/>
  <c r="Z23" i="6"/>
  <c r="AB23" i="6"/>
  <c r="AC23" i="6"/>
  <c r="AD23" i="6"/>
  <c r="J24" i="6"/>
  <c r="K24" i="6"/>
  <c r="L24" i="6"/>
  <c r="M24" i="6"/>
  <c r="N24" i="6"/>
  <c r="O24" i="6"/>
  <c r="Q24" i="6"/>
  <c r="R24" i="6"/>
  <c r="S24" i="6"/>
  <c r="T24" i="6"/>
  <c r="U24" i="6"/>
  <c r="V24" i="6"/>
  <c r="W24" i="6"/>
  <c r="X24" i="6"/>
  <c r="Y24" i="6"/>
  <c r="Z24" i="6"/>
  <c r="AA24" i="6"/>
  <c r="AB24" i="6"/>
  <c r="AC24" i="6"/>
  <c r="AD24" i="6"/>
  <c r="J25" i="6"/>
  <c r="K25" i="6"/>
  <c r="L25" i="6"/>
  <c r="M25" i="6"/>
  <c r="N25" i="6"/>
  <c r="O25" i="6"/>
  <c r="P25" i="6"/>
  <c r="Q25" i="6"/>
  <c r="R25" i="6"/>
  <c r="S25" i="6"/>
  <c r="T25" i="6"/>
  <c r="U25" i="6"/>
  <c r="V25" i="6"/>
  <c r="W25" i="6"/>
  <c r="X25" i="6"/>
  <c r="Y25" i="6"/>
  <c r="Z25" i="6"/>
  <c r="AA25" i="6"/>
  <c r="AB25" i="6"/>
  <c r="AC25" i="6"/>
  <c r="AD25" i="6"/>
  <c r="J26" i="6"/>
  <c r="K26" i="6"/>
  <c r="L26" i="6"/>
  <c r="M26" i="6"/>
  <c r="N26" i="6"/>
  <c r="O26" i="6"/>
  <c r="P26" i="6"/>
  <c r="Q26" i="6"/>
  <c r="R26" i="6"/>
  <c r="S26" i="6"/>
  <c r="T26" i="6"/>
  <c r="U26" i="6"/>
  <c r="V26" i="6"/>
  <c r="W26" i="6"/>
  <c r="X26" i="6"/>
  <c r="Y26" i="6"/>
  <c r="Z26" i="6"/>
  <c r="AA26" i="6"/>
  <c r="AB26" i="6"/>
  <c r="AC26" i="6"/>
  <c r="AD26" i="6"/>
  <c r="J27" i="6"/>
  <c r="K27" i="6"/>
  <c r="L27" i="6"/>
  <c r="M27" i="6"/>
  <c r="N27" i="6"/>
  <c r="O27" i="6"/>
  <c r="P27" i="6"/>
  <c r="Q27" i="6"/>
  <c r="R27" i="6"/>
  <c r="S27" i="6"/>
  <c r="T27" i="6"/>
  <c r="U27" i="6"/>
  <c r="V27" i="6"/>
  <c r="W27" i="6"/>
  <c r="X27" i="6"/>
  <c r="Y27" i="6"/>
  <c r="Z27" i="6"/>
  <c r="AA27" i="6"/>
  <c r="AB27" i="6"/>
  <c r="AC27" i="6"/>
  <c r="AD27" i="6"/>
  <c r="J28" i="6"/>
  <c r="K28" i="6"/>
  <c r="L28" i="6"/>
  <c r="M28" i="6"/>
  <c r="N28" i="6"/>
  <c r="O28" i="6"/>
  <c r="P28" i="6"/>
  <c r="Q28" i="6"/>
  <c r="R28" i="6"/>
  <c r="S28" i="6"/>
  <c r="T28" i="6"/>
  <c r="U28" i="6"/>
  <c r="V28" i="6"/>
  <c r="W28" i="6"/>
  <c r="X28" i="6"/>
  <c r="Y28" i="6"/>
  <c r="Z28" i="6"/>
  <c r="AA28" i="6"/>
  <c r="AB28" i="6"/>
  <c r="AC28" i="6"/>
  <c r="AD28" i="6"/>
  <c r="J29" i="6"/>
  <c r="K29" i="6"/>
  <c r="L29" i="6"/>
  <c r="M29" i="6"/>
  <c r="N29" i="6"/>
  <c r="O29" i="6"/>
  <c r="P29" i="6"/>
  <c r="Q29" i="6"/>
  <c r="R29" i="6"/>
  <c r="S29" i="6"/>
  <c r="T29" i="6"/>
  <c r="U29" i="6"/>
  <c r="V29" i="6"/>
  <c r="W29" i="6"/>
  <c r="X29" i="6"/>
  <c r="Y29" i="6"/>
  <c r="Z29" i="6"/>
  <c r="AA29" i="6"/>
  <c r="AB29" i="6"/>
  <c r="AC29" i="6"/>
  <c r="AD29" i="6"/>
  <c r="J30" i="6"/>
  <c r="K30" i="6"/>
  <c r="L30" i="6"/>
  <c r="M30" i="6"/>
  <c r="N30" i="6"/>
  <c r="O30" i="6"/>
  <c r="P30" i="6"/>
  <c r="Q30" i="6"/>
  <c r="R30" i="6"/>
  <c r="S30" i="6"/>
  <c r="T30" i="6"/>
  <c r="U30" i="6"/>
  <c r="V30" i="6"/>
  <c r="W30" i="6"/>
  <c r="X30" i="6"/>
  <c r="Y30" i="6"/>
  <c r="Z30" i="6"/>
  <c r="AA30" i="6"/>
  <c r="AB30" i="6"/>
  <c r="AC30" i="6"/>
  <c r="AD30" i="6"/>
  <c r="J31" i="6"/>
  <c r="K31" i="6"/>
  <c r="L31" i="6"/>
  <c r="M31" i="6"/>
  <c r="N31" i="6"/>
  <c r="O31" i="6"/>
  <c r="P31" i="6"/>
  <c r="Q31" i="6"/>
  <c r="R31" i="6"/>
  <c r="S31" i="6"/>
  <c r="T31" i="6"/>
  <c r="U31" i="6"/>
  <c r="V31" i="6"/>
  <c r="W31" i="6"/>
  <c r="X31" i="6"/>
  <c r="Y31" i="6"/>
  <c r="Z31" i="6"/>
  <c r="AA31" i="6"/>
  <c r="AB31" i="6"/>
  <c r="AC31" i="6"/>
  <c r="AD31" i="6"/>
  <c r="J32" i="6"/>
  <c r="K32" i="6"/>
  <c r="L32" i="6"/>
  <c r="M32" i="6"/>
  <c r="N32" i="6"/>
  <c r="O32" i="6"/>
  <c r="P32" i="6"/>
  <c r="Q32" i="6"/>
  <c r="R32" i="6"/>
  <c r="S32" i="6"/>
  <c r="T32" i="6"/>
  <c r="U32" i="6"/>
  <c r="V32" i="6"/>
  <c r="W32" i="6"/>
  <c r="X32" i="6"/>
  <c r="Y32" i="6"/>
  <c r="Z32" i="6"/>
  <c r="AA32" i="6"/>
  <c r="AB32" i="6"/>
  <c r="AC32" i="6"/>
  <c r="AD32" i="6"/>
  <c r="J33" i="6"/>
  <c r="K33" i="6"/>
  <c r="L33" i="6"/>
  <c r="M33" i="6"/>
  <c r="N33" i="6"/>
  <c r="O33" i="6"/>
  <c r="P33" i="6"/>
  <c r="Q33" i="6"/>
  <c r="R33" i="6"/>
  <c r="S33" i="6"/>
  <c r="T33" i="6"/>
  <c r="U33" i="6"/>
  <c r="V33" i="6"/>
  <c r="W33" i="6"/>
  <c r="X33" i="6"/>
  <c r="Y33" i="6"/>
  <c r="Z33" i="6"/>
  <c r="AA33" i="6"/>
  <c r="AB33" i="6"/>
  <c r="AC33" i="6"/>
  <c r="AD33" i="6"/>
  <c r="J34" i="6"/>
  <c r="K34" i="6"/>
  <c r="L34" i="6"/>
  <c r="M34" i="6"/>
  <c r="N34" i="6"/>
  <c r="O34" i="6"/>
  <c r="P34" i="6"/>
  <c r="Q34" i="6"/>
  <c r="R34" i="6"/>
  <c r="S34" i="6"/>
  <c r="T34" i="6"/>
  <c r="U34" i="6"/>
  <c r="V34" i="6"/>
  <c r="W34" i="6"/>
  <c r="X34" i="6"/>
  <c r="Y34" i="6"/>
  <c r="Z34" i="6"/>
  <c r="AA34" i="6"/>
  <c r="AB34" i="6"/>
  <c r="AC34" i="6"/>
  <c r="AD34" i="6"/>
  <c r="J35" i="6"/>
  <c r="K35" i="6"/>
  <c r="L35" i="6"/>
  <c r="M35" i="6"/>
  <c r="N35" i="6"/>
  <c r="O35" i="6"/>
  <c r="P35" i="6"/>
  <c r="Q35" i="6"/>
  <c r="R35" i="6"/>
  <c r="S35" i="6"/>
  <c r="T35" i="6"/>
  <c r="U35" i="6"/>
  <c r="V35" i="6"/>
  <c r="W35" i="6"/>
  <c r="X35" i="6"/>
  <c r="Y35" i="6"/>
  <c r="Z35" i="6"/>
  <c r="AA35" i="6"/>
  <c r="AB35" i="6"/>
  <c r="AC35" i="6"/>
  <c r="AD35" i="6"/>
  <c r="J36" i="6"/>
  <c r="K36" i="6"/>
  <c r="L36" i="6"/>
  <c r="M36" i="6"/>
  <c r="N36" i="6"/>
  <c r="O36" i="6"/>
  <c r="P36" i="6"/>
  <c r="Q36" i="6"/>
  <c r="R36" i="6"/>
  <c r="S36" i="6"/>
  <c r="T36" i="6"/>
  <c r="U36" i="6"/>
  <c r="V36" i="6"/>
  <c r="W36" i="6"/>
  <c r="X36" i="6"/>
  <c r="Y36" i="6"/>
  <c r="Z36" i="6"/>
  <c r="AA36" i="6"/>
  <c r="AB36" i="6"/>
  <c r="AC36" i="6"/>
  <c r="AD36" i="6"/>
  <c r="J37" i="6"/>
  <c r="K37" i="6"/>
  <c r="L37" i="6"/>
  <c r="M37" i="6"/>
  <c r="N37" i="6"/>
  <c r="O37" i="6"/>
  <c r="P37" i="6"/>
  <c r="Q37" i="6"/>
  <c r="R37" i="6"/>
  <c r="S37" i="6"/>
  <c r="T37" i="6"/>
  <c r="U37" i="6"/>
  <c r="V37" i="6"/>
  <c r="W37" i="6"/>
  <c r="X37" i="6"/>
  <c r="Y37" i="6"/>
  <c r="Z37" i="6"/>
  <c r="AA37" i="6"/>
  <c r="AB37" i="6"/>
  <c r="AC37" i="6"/>
  <c r="AD37" i="6"/>
  <c r="J38" i="6"/>
  <c r="K38" i="6"/>
  <c r="L38" i="6"/>
  <c r="M38" i="6"/>
  <c r="N38" i="6"/>
  <c r="O38" i="6"/>
  <c r="P38" i="6"/>
  <c r="Q38" i="6"/>
  <c r="R38" i="6"/>
  <c r="S38" i="6"/>
  <c r="T38" i="6"/>
  <c r="U38" i="6"/>
  <c r="V38" i="6"/>
  <c r="W38" i="6"/>
  <c r="X38" i="6"/>
  <c r="Y38" i="6"/>
  <c r="Z38" i="6"/>
  <c r="AA38" i="6"/>
  <c r="AB38" i="6"/>
  <c r="AC38" i="6"/>
  <c r="AD38" i="6"/>
  <c r="J39" i="6"/>
  <c r="K39" i="6"/>
  <c r="L39" i="6"/>
  <c r="M39" i="6"/>
  <c r="N39" i="6"/>
  <c r="O39" i="6"/>
  <c r="P39" i="6"/>
  <c r="Q39" i="6"/>
  <c r="R39" i="6"/>
  <c r="S39" i="6"/>
  <c r="T39" i="6"/>
  <c r="U39" i="6"/>
  <c r="V39" i="6"/>
  <c r="W39" i="6"/>
  <c r="X39" i="6"/>
  <c r="Y39" i="6"/>
  <c r="Z39" i="6"/>
  <c r="AA39" i="6"/>
  <c r="AB39" i="6"/>
  <c r="AC39" i="6"/>
  <c r="AD39" i="6"/>
  <c r="J40" i="6"/>
  <c r="K40" i="6"/>
  <c r="L40" i="6"/>
  <c r="M40" i="6"/>
  <c r="N40" i="6"/>
  <c r="O40" i="6"/>
  <c r="P40" i="6"/>
  <c r="Q40" i="6"/>
  <c r="R40" i="6"/>
  <c r="S40" i="6"/>
  <c r="T40" i="6"/>
  <c r="U40" i="6"/>
  <c r="V40" i="6"/>
  <c r="W40" i="6"/>
  <c r="X40" i="6"/>
  <c r="Y40" i="6"/>
  <c r="Z40" i="6"/>
  <c r="AA40" i="6"/>
  <c r="AB40" i="6"/>
  <c r="AC40" i="6"/>
  <c r="AD40" i="6"/>
  <c r="J41" i="6"/>
  <c r="K41" i="6"/>
  <c r="L41" i="6"/>
  <c r="M41" i="6"/>
  <c r="N41" i="6"/>
  <c r="O41" i="6"/>
  <c r="P41" i="6"/>
  <c r="Q41" i="6"/>
  <c r="R41" i="6"/>
  <c r="S41" i="6"/>
  <c r="T41" i="6"/>
  <c r="U41" i="6"/>
  <c r="V41" i="6"/>
  <c r="W41" i="6"/>
  <c r="X41" i="6"/>
  <c r="Y41" i="6"/>
  <c r="Z41" i="6"/>
  <c r="AA41" i="6"/>
  <c r="AB41" i="6"/>
  <c r="AC41" i="6"/>
  <c r="AD41" i="6"/>
  <c r="J42" i="6"/>
  <c r="K42" i="6"/>
  <c r="L42" i="6"/>
  <c r="M42" i="6"/>
  <c r="N42" i="6"/>
  <c r="O42" i="6"/>
  <c r="P42" i="6"/>
  <c r="Q42" i="6"/>
  <c r="R42" i="6"/>
  <c r="S42" i="6"/>
  <c r="T42" i="6"/>
  <c r="U42" i="6"/>
  <c r="V42" i="6"/>
  <c r="W42" i="6"/>
  <c r="X42" i="6"/>
  <c r="Y42" i="6"/>
  <c r="Z42" i="6"/>
  <c r="AA42" i="6"/>
  <c r="AB42" i="6"/>
  <c r="AC42" i="6"/>
  <c r="AD42" i="6"/>
  <c r="J43" i="6"/>
  <c r="K43" i="6"/>
  <c r="L43" i="6"/>
  <c r="M43" i="6"/>
  <c r="N43" i="6"/>
  <c r="O43" i="6"/>
  <c r="P43" i="6"/>
  <c r="Q43" i="6"/>
  <c r="R43" i="6"/>
  <c r="S43" i="6"/>
  <c r="T43" i="6"/>
  <c r="U43" i="6"/>
  <c r="V43" i="6"/>
  <c r="W43" i="6"/>
  <c r="X43" i="6"/>
  <c r="Y43" i="6"/>
  <c r="Z43" i="6"/>
  <c r="AA43" i="6"/>
  <c r="AB43" i="6"/>
  <c r="AC43" i="6"/>
  <c r="AD43" i="6"/>
  <c r="J2" i="6"/>
  <c r="K2" i="6"/>
  <c r="L2" i="6"/>
  <c r="M2" i="6"/>
  <c r="N2" i="6"/>
  <c r="O2" i="6"/>
  <c r="P2" i="6"/>
  <c r="Q2" i="6"/>
  <c r="R2" i="6"/>
  <c r="S2" i="6"/>
  <c r="T2" i="6"/>
  <c r="U2" i="6"/>
  <c r="V2" i="6"/>
  <c r="W2" i="6"/>
  <c r="X2" i="6"/>
  <c r="Y2" i="6"/>
  <c r="Z2" i="6"/>
  <c r="AA2" i="6"/>
  <c r="AB2" i="6"/>
  <c r="AC2" i="6"/>
  <c r="AD2" i="6"/>
  <c r="K44" i="6"/>
  <c r="L44" i="6"/>
  <c r="M44" i="6"/>
  <c r="N44" i="6"/>
  <c r="O44" i="6"/>
  <c r="P44" i="6"/>
  <c r="Q44" i="6"/>
  <c r="R44" i="6"/>
  <c r="S44" i="6"/>
  <c r="T44" i="6"/>
  <c r="U44" i="6"/>
  <c r="V44" i="6"/>
  <c r="W44" i="6"/>
  <c r="X44" i="6"/>
  <c r="Y44" i="6"/>
  <c r="Z44" i="6"/>
  <c r="AB44" i="6"/>
  <c r="AC44" i="6"/>
  <c r="AD44" i="6"/>
  <c r="J44" i="6" l="1"/>
  <c r="F68" i="57"/>
  <c r="D68" i="57"/>
  <c r="F68" i="56"/>
  <c r="D68" i="56"/>
  <c r="F72" i="55"/>
  <c r="D72" i="55"/>
  <c r="F68" i="54"/>
  <c r="D68" i="54"/>
  <c r="F68" i="53"/>
  <c r="D68" i="53"/>
  <c r="F68" i="52"/>
  <c r="D68" i="52"/>
  <c r="F68" i="51"/>
  <c r="D68" i="51"/>
  <c r="F67" i="50"/>
  <c r="D67" i="50"/>
  <c r="F67" i="49"/>
  <c r="D67" i="49"/>
  <c r="F68" i="48"/>
  <c r="D68" i="48"/>
  <c r="F68" i="47"/>
  <c r="D68" i="47"/>
  <c r="D68" i="42" l="1"/>
  <c r="F68" i="42"/>
  <c r="F68" i="40"/>
  <c r="D68" i="40"/>
  <c r="F77" i="46" l="1"/>
  <c r="D77" i="46"/>
  <c r="F68" i="45"/>
  <c r="D68" i="45"/>
  <c r="F68" i="44"/>
  <c r="D68" i="44"/>
  <c r="F68" i="43"/>
  <c r="D68" i="43"/>
  <c r="F68" i="41"/>
  <c r="D68" i="41"/>
  <c r="F99" i="39" l="1"/>
  <c r="D99" i="39"/>
  <c r="F68" i="38"/>
  <c r="D68" i="38"/>
  <c r="F68" i="37"/>
  <c r="D68" i="37"/>
  <c r="F68" i="36"/>
  <c r="D68" i="36"/>
  <c r="F68" i="35"/>
  <c r="D68" i="35"/>
  <c r="F68" i="34"/>
  <c r="D68" i="34"/>
  <c r="D85" i="33" l="1"/>
  <c r="F85" i="33"/>
  <c r="D71" i="32"/>
  <c r="F71" i="32"/>
  <c r="H1" i="56"/>
  <c r="H1" i="57" s="1"/>
  <c r="C4" i="55"/>
  <c r="C4" i="56" s="1"/>
  <c r="AR43" i="6" s="1"/>
  <c r="F1" i="55"/>
  <c r="F1" i="57" s="1"/>
  <c r="H1" i="53"/>
  <c r="H1" i="54" s="1"/>
  <c r="C4" i="52"/>
  <c r="C4" i="54" s="1"/>
  <c r="F1" i="52"/>
  <c r="F1" i="54" s="1"/>
  <c r="H1" i="50"/>
  <c r="H1" i="51" s="1"/>
  <c r="AG39" i="6" s="1"/>
  <c r="C4" i="49"/>
  <c r="C4" i="50" s="1"/>
  <c r="AR38" i="6" s="1"/>
  <c r="F1" i="49"/>
  <c r="F1" i="51" s="1"/>
  <c r="AF39" i="6" s="1"/>
  <c r="H1" i="47"/>
  <c r="H1" i="48" s="1"/>
  <c r="AG36" i="6" s="1"/>
  <c r="C4" i="46"/>
  <c r="C4" i="48" s="1"/>
  <c r="AR36" i="6" s="1"/>
  <c r="F1" i="46"/>
  <c r="F1" i="48" s="1"/>
  <c r="AF36" i="6" s="1"/>
  <c r="H1" i="44"/>
  <c r="H1" i="45" s="1"/>
  <c r="AG33" i="6" s="1"/>
  <c r="C4" i="43"/>
  <c r="C4" i="44" s="1"/>
  <c r="AR32" i="6" s="1"/>
  <c r="F1" i="43"/>
  <c r="F1" i="45" s="1"/>
  <c r="AF33" i="6" s="1"/>
  <c r="H1" i="41"/>
  <c r="H1" i="42" s="1"/>
  <c r="AG30" i="6" s="1"/>
  <c r="C4" i="40"/>
  <c r="C4" i="41" s="1"/>
  <c r="AR29" i="6" s="1"/>
  <c r="F1" i="40"/>
  <c r="F1" i="41" s="1"/>
  <c r="AF29" i="6" s="1"/>
  <c r="H1" i="38"/>
  <c r="H1" i="39" s="1"/>
  <c r="AG27" i="6" s="1"/>
  <c r="C4" i="37"/>
  <c r="C4" i="38" s="1"/>
  <c r="AR26" i="6" s="1"/>
  <c r="F1" i="37"/>
  <c r="F1" i="39" s="1"/>
  <c r="AF27" i="6" s="1"/>
  <c r="H1" i="35"/>
  <c r="H1" i="36" s="1"/>
  <c r="C4" i="34"/>
  <c r="C4" i="36" s="1"/>
  <c r="F1" i="34"/>
  <c r="F1" i="36" s="1"/>
  <c r="H1" i="32"/>
  <c r="H1" i="33" s="1"/>
  <c r="AG22" i="6" s="1"/>
  <c r="F68" i="31"/>
  <c r="D68" i="31"/>
  <c r="C4" i="31"/>
  <c r="C4" i="33" s="1"/>
  <c r="AR22" i="6" s="1"/>
  <c r="F1" i="31"/>
  <c r="F1" i="33" s="1"/>
  <c r="AF22" i="6" s="1"/>
  <c r="F68" i="30"/>
  <c r="D68" i="30"/>
  <c r="F72" i="29"/>
  <c r="D72" i="29"/>
  <c r="H1" i="29"/>
  <c r="H1" i="30" s="1"/>
  <c r="F80" i="28"/>
  <c r="D80" i="28"/>
  <c r="C4" i="28"/>
  <c r="C4" i="29" s="1"/>
  <c r="AR19" i="6" s="1"/>
  <c r="F1" i="28"/>
  <c r="F1" i="30" s="1"/>
  <c r="H1" i="27"/>
  <c r="F68" i="26"/>
  <c r="D68" i="26"/>
  <c r="H1" i="26"/>
  <c r="F68" i="25"/>
  <c r="D68" i="25"/>
  <c r="C4" i="25"/>
  <c r="C4" i="26" s="1"/>
  <c r="AR17" i="6" s="1"/>
  <c r="F1" i="25"/>
  <c r="F1" i="26" s="1"/>
  <c r="AF17" i="6" s="1"/>
  <c r="H1" i="24"/>
  <c r="C4" i="23"/>
  <c r="AR15" i="6" s="1"/>
  <c r="F1" i="23"/>
  <c r="AF15" i="6" s="1"/>
  <c r="C4" i="22"/>
  <c r="C4" i="24" s="1"/>
  <c r="F1" i="22"/>
  <c r="F1" i="24" s="1"/>
  <c r="H1" i="21"/>
  <c r="H1" i="20"/>
  <c r="C4" i="19"/>
  <c r="C4" i="20" s="1"/>
  <c r="AR13" i="6" s="1"/>
  <c r="F1" i="19"/>
  <c r="F1" i="21" s="1"/>
  <c r="H1" i="18"/>
  <c r="H1" i="17"/>
  <c r="C4" i="16"/>
  <c r="C4" i="18" s="1"/>
  <c r="F1" i="16"/>
  <c r="F1" i="17" s="1"/>
  <c r="AF11" i="6" s="1"/>
  <c r="C4" i="15"/>
  <c r="F1" i="15"/>
  <c r="C4" i="14"/>
  <c r="AR9" i="6" s="1"/>
  <c r="F1" i="14"/>
  <c r="AF9" i="6" s="1"/>
  <c r="C4" i="13"/>
  <c r="AR8" i="6" s="1"/>
  <c r="F1" i="13"/>
  <c r="AF8" i="6" s="1"/>
  <c r="H1" i="12"/>
  <c r="H1" i="11"/>
  <c r="C4" i="10"/>
  <c r="C4" i="11" s="1"/>
  <c r="F1" i="10"/>
  <c r="F1" i="11" s="1"/>
  <c r="H1" i="8"/>
  <c r="C4" i="7"/>
  <c r="C4" i="8" s="1"/>
  <c r="F1" i="7"/>
  <c r="F1" i="8" s="1"/>
  <c r="BX43" i="6"/>
  <c r="BW43" i="6"/>
  <c r="BV43" i="6"/>
  <c r="BU43" i="6"/>
  <c r="BT43" i="6"/>
  <c r="BS43" i="6"/>
  <c r="BR43" i="6"/>
  <c r="BQ43" i="6"/>
  <c r="BP43" i="6"/>
  <c r="BO43" i="6"/>
  <c r="BN43" i="6"/>
  <c r="BM43" i="6"/>
  <c r="BL43" i="6"/>
  <c r="BK43" i="6"/>
  <c r="BJ43" i="6"/>
  <c r="BI43" i="6"/>
  <c r="BH43" i="6"/>
  <c r="BG43" i="6"/>
  <c r="BF43" i="6"/>
  <c r="BE43" i="6"/>
  <c r="BD43" i="6"/>
  <c r="BC43" i="6"/>
  <c r="BB43" i="6"/>
  <c r="BA43" i="6"/>
  <c r="AZ43" i="6"/>
  <c r="AY43" i="6"/>
  <c r="AX43" i="6"/>
  <c r="AW43" i="6"/>
  <c r="AV43" i="6"/>
  <c r="AU43" i="6"/>
  <c r="AT43" i="6"/>
  <c r="AS43" i="6"/>
  <c r="AQ43" i="6"/>
  <c r="AP43" i="6"/>
  <c r="AO43" i="6"/>
  <c r="AN43" i="6"/>
  <c r="AL43" i="6"/>
  <c r="AM43" i="6" s="1"/>
  <c r="AK43" i="6"/>
  <c r="AJ43" i="6"/>
  <c r="AI43" i="6"/>
  <c r="AH43" i="6"/>
  <c r="F43" i="6"/>
  <c r="BX42" i="6"/>
  <c r="BW42" i="6"/>
  <c r="BV42" i="6"/>
  <c r="BU42" i="6"/>
  <c r="BT42" i="6"/>
  <c r="BS42" i="6"/>
  <c r="BR42" i="6"/>
  <c r="BQ42" i="6"/>
  <c r="BP42" i="6"/>
  <c r="BO42" i="6"/>
  <c r="BN42" i="6"/>
  <c r="BM42" i="6"/>
  <c r="BL42" i="6"/>
  <c r="BK42" i="6"/>
  <c r="BJ42" i="6"/>
  <c r="BI42" i="6"/>
  <c r="BH42" i="6"/>
  <c r="BG42" i="6"/>
  <c r="BF42" i="6"/>
  <c r="BE42" i="6"/>
  <c r="BD42" i="6"/>
  <c r="BC42" i="6"/>
  <c r="BB42" i="6"/>
  <c r="BA42" i="6"/>
  <c r="AZ42" i="6"/>
  <c r="AY42" i="6"/>
  <c r="AX42" i="6"/>
  <c r="AW42" i="6"/>
  <c r="AV42" i="6"/>
  <c r="AU42" i="6"/>
  <c r="AT42" i="6"/>
  <c r="CD42" i="6" s="1"/>
  <c r="AS42" i="6"/>
  <c r="AQ42" i="6"/>
  <c r="AP42" i="6"/>
  <c r="AO42" i="6"/>
  <c r="AN42" i="6"/>
  <c r="AL42" i="6"/>
  <c r="AM42" i="6" s="1"/>
  <c r="AK42" i="6"/>
  <c r="AJ42" i="6"/>
  <c r="AI42" i="6"/>
  <c r="AH42" i="6"/>
  <c r="AG42" i="6"/>
  <c r="F42" i="6"/>
  <c r="E42" i="6"/>
  <c r="BX41" i="6"/>
  <c r="BW41" i="6"/>
  <c r="BV41" i="6"/>
  <c r="BU41" i="6"/>
  <c r="BT41" i="6"/>
  <c r="BS41" i="6"/>
  <c r="BR41" i="6"/>
  <c r="BQ41" i="6"/>
  <c r="BP41" i="6"/>
  <c r="BO41" i="6"/>
  <c r="BN41" i="6"/>
  <c r="BM41" i="6"/>
  <c r="BL41" i="6"/>
  <c r="BK41" i="6"/>
  <c r="BJ41" i="6"/>
  <c r="BI41" i="6"/>
  <c r="BH41" i="6"/>
  <c r="BG41" i="6"/>
  <c r="BF41" i="6"/>
  <c r="BE41" i="6"/>
  <c r="BD41" i="6"/>
  <c r="BC41" i="6"/>
  <c r="BB41" i="6"/>
  <c r="BA41" i="6"/>
  <c r="AZ41" i="6"/>
  <c r="AY41" i="6"/>
  <c r="AX41" i="6"/>
  <c r="AW41" i="6"/>
  <c r="AV41" i="6"/>
  <c r="AU41" i="6"/>
  <c r="AT41" i="6"/>
  <c r="AS41" i="6"/>
  <c r="BY41" i="6" s="1"/>
  <c r="AQ41" i="6"/>
  <c r="AP41" i="6"/>
  <c r="AO41" i="6"/>
  <c r="AN41" i="6"/>
  <c r="AL41" i="6"/>
  <c r="AM41" i="6" s="1"/>
  <c r="AK41" i="6"/>
  <c r="AJ41" i="6"/>
  <c r="AI41" i="6"/>
  <c r="AH41" i="6"/>
  <c r="AG41" i="6"/>
  <c r="F41" i="6"/>
  <c r="BX40" i="6"/>
  <c r="BW40" i="6"/>
  <c r="BV40" i="6"/>
  <c r="BU40" i="6"/>
  <c r="BT40" i="6"/>
  <c r="BS40" i="6"/>
  <c r="BR40" i="6"/>
  <c r="BQ40" i="6"/>
  <c r="BP40" i="6"/>
  <c r="BO40" i="6"/>
  <c r="BN40" i="6"/>
  <c r="BM40" i="6"/>
  <c r="BL40" i="6"/>
  <c r="BK40" i="6"/>
  <c r="BJ40" i="6"/>
  <c r="BI40" i="6"/>
  <c r="BH40" i="6"/>
  <c r="BG40" i="6"/>
  <c r="BF40" i="6"/>
  <c r="BE40" i="6"/>
  <c r="BD40" i="6"/>
  <c r="BC40" i="6"/>
  <c r="BB40" i="6"/>
  <c r="BA40" i="6"/>
  <c r="AZ40" i="6"/>
  <c r="AY40" i="6"/>
  <c r="AX40" i="6"/>
  <c r="AW40" i="6"/>
  <c r="AV40" i="6"/>
  <c r="AU40" i="6"/>
  <c r="AT40" i="6"/>
  <c r="AS40" i="6"/>
  <c r="AR40" i="6"/>
  <c r="AQ40" i="6"/>
  <c r="AP40" i="6"/>
  <c r="AO40" i="6"/>
  <c r="AN40" i="6"/>
  <c r="AL40" i="6"/>
  <c r="AM40" i="6" s="1"/>
  <c r="AK40" i="6"/>
  <c r="AJ40" i="6"/>
  <c r="AI40" i="6"/>
  <c r="AH40" i="6"/>
  <c r="AG40" i="6"/>
  <c r="F40" i="6"/>
  <c r="E40" i="6"/>
  <c r="BX39" i="6"/>
  <c r="BW39" i="6"/>
  <c r="BV39" i="6"/>
  <c r="BU39" i="6"/>
  <c r="BT39" i="6"/>
  <c r="BS39" i="6"/>
  <c r="BR39" i="6"/>
  <c r="BQ39" i="6"/>
  <c r="BP39" i="6"/>
  <c r="BO39" i="6"/>
  <c r="BN39" i="6"/>
  <c r="BM39" i="6"/>
  <c r="BL39" i="6"/>
  <c r="BK39" i="6"/>
  <c r="BJ39" i="6"/>
  <c r="BI39" i="6"/>
  <c r="BH39" i="6"/>
  <c r="BG39" i="6"/>
  <c r="BF39" i="6"/>
  <c r="BE39" i="6"/>
  <c r="BD39" i="6"/>
  <c r="BC39" i="6"/>
  <c r="BB39" i="6"/>
  <c r="BA39" i="6"/>
  <c r="AZ39" i="6"/>
  <c r="AY39" i="6"/>
  <c r="AX39" i="6"/>
  <c r="AW39" i="6"/>
  <c r="AV39" i="6"/>
  <c r="AU39" i="6"/>
  <c r="AT39" i="6"/>
  <c r="AS39" i="6"/>
  <c r="AQ39" i="6"/>
  <c r="AP39" i="6"/>
  <c r="AO39" i="6"/>
  <c r="AN39" i="6"/>
  <c r="AL39" i="6"/>
  <c r="AM39" i="6" s="1"/>
  <c r="AK39" i="6"/>
  <c r="AJ39" i="6"/>
  <c r="AI39" i="6"/>
  <c r="AH39" i="6"/>
  <c r="F39" i="6"/>
  <c r="BX38" i="6"/>
  <c r="BW38" i="6"/>
  <c r="BV38" i="6"/>
  <c r="BU38" i="6"/>
  <c r="BT38" i="6"/>
  <c r="BS38" i="6"/>
  <c r="BR38" i="6"/>
  <c r="BQ38" i="6"/>
  <c r="BP38" i="6"/>
  <c r="BO38" i="6"/>
  <c r="BN38" i="6"/>
  <c r="BM38" i="6"/>
  <c r="BL38" i="6"/>
  <c r="BK38" i="6"/>
  <c r="BJ38" i="6"/>
  <c r="BI38" i="6"/>
  <c r="BH38" i="6"/>
  <c r="BG38" i="6"/>
  <c r="BF38" i="6"/>
  <c r="BE38" i="6"/>
  <c r="BD38" i="6"/>
  <c r="BC38" i="6"/>
  <c r="BB38" i="6"/>
  <c r="BA38" i="6"/>
  <c r="AZ38" i="6"/>
  <c r="AY38" i="6"/>
  <c r="AX38" i="6"/>
  <c r="AW38" i="6"/>
  <c r="AV38" i="6"/>
  <c r="AU38" i="6"/>
  <c r="AT38" i="6"/>
  <c r="AS38" i="6"/>
  <c r="AQ38" i="6"/>
  <c r="AP38" i="6"/>
  <c r="AO38" i="6"/>
  <c r="AN38" i="6"/>
  <c r="AL38" i="6"/>
  <c r="AM38" i="6" s="1"/>
  <c r="AK38" i="6"/>
  <c r="AJ38" i="6"/>
  <c r="AI38" i="6"/>
  <c r="AH38" i="6"/>
  <c r="AG38" i="6"/>
  <c r="F38" i="6"/>
  <c r="BX37" i="6"/>
  <c r="BW37" i="6"/>
  <c r="BV37" i="6"/>
  <c r="BU37" i="6"/>
  <c r="BT37" i="6"/>
  <c r="BS37" i="6"/>
  <c r="BR37" i="6"/>
  <c r="BQ37" i="6"/>
  <c r="BP37" i="6"/>
  <c r="BO37" i="6"/>
  <c r="BN37" i="6"/>
  <c r="BM37" i="6"/>
  <c r="BL37" i="6"/>
  <c r="BK37" i="6"/>
  <c r="BJ37" i="6"/>
  <c r="BI37" i="6"/>
  <c r="BH37" i="6"/>
  <c r="BG37" i="6"/>
  <c r="BF37" i="6"/>
  <c r="BE37" i="6"/>
  <c r="BD37" i="6"/>
  <c r="BC37" i="6"/>
  <c r="BB37" i="6"/>
  <c r="BA37" i="6"/>
  <c r="AZ37" i="6"/>
  <c r="AY37" i="6"/>
  <c r="AX37" i="6"/>
  <c r="AW37" i="6"/>
  <c r="AV37" i="6"/>
  <c r="AU37" i="6"/>
  <c r="AT37" i="6"/>
  <c r="AS37" i="6"/>
  <c r="AQ37" i="6"/>
  <c r="AP37" i="6"/>
  <c r="AO37" i="6"/>
  <c r="AN37" i="6"/>
  <c r="AL37" i="6"/>
  <c r="AM37" i="6" s="1"/>
  <c r="AK37" i="6"/>
  <c r="AJ37" i="6"/>
  <c r="AI37" i="6"/>
  <c r="AH37" i="6"/>
  <c r="AG37" i="6"/>
  <c r="F37" i="6"/>
  <c r="E37" i="6"/>
  <c r="BX36" i="6"/>
  <c r="BW36" i="6"/>
  <c r="BV36" i="6"/>
  <c r="BU36" i="6"/>
  <c r="BT36" i="6"/>
  <c r="BS36" i="6"/>
  <c r="BR36" i="6"/>
  <c r="BQ36" i="6"/>
  <c r="BP36" i="6"/>
  <c r="BO36" i="6"/>
  <c r="BN36" i="6"/>
  <c r="BM36" i="6"/>
  <c r="BL36" i="6"/>
  <c r="BK36" i="6"/>
  <c r="BJ36" i="6"/>
  <c r="BI36" i="6"/>
  <c r="BH36" i="6"/>
  <c r="BG36" i="6"/>
  <c r="BF36" i="6"/>
  <c r="BE36" i="6"/>
  <c r="BD36" i="6"/>
  <c r="BC36" i="6"/>
  <c r="BB36" i="6"/>
  <c r="BA36" i="6"/>
  <c r="AZ36" i="6"/>
  <c r="AY36" i="6"/>
  <c r="AX36" i="6"/>
  <c r="AW36" i="6"/>
  <c r="AV36" i="6"/>
  <c r="AU36" i="6"/>
  <c r="AT36" i="6"/>
  <c r="CD36" i="6" s="1"/>
  <c r="AS36" i="6"/>
  <c r="AQ36" i="6"/>
  <c r="AP36" i="6"/>
  <c r="AO36" i="6"/>
  <c r="AN36" i="6"/>
  <c r="AL36" i="6"/>
  <c r="AM36" i="6" s="1"/>
  <c r="AK36" i="6"/>
  <c r="AJ36" i="6"/>
  <c r="AI36" i="6"/>
  <c r="AH36" i="6"/>
  <c r="F36" i="6"/>
  <c r="BX35" i="6"/>
  <c r="BW35" i="6"/>
  <c r="BV35" i="6"/>
  <c r="BU35" i="6"/>
  <c r="BT35" i="6"/>
  <c r="BS35" i="6"/>
  <c r="BR35" i="6"/>
  <c r="BQ35" i="6"/>
  <c r="BP35" i="6"/>
  <c r="BO35" i="6"/>
  <c r="BN35" i="6"/>
  <c r="BM35" i="6"/>
  <c r="BL35" i="6"/>
  <c r="BK35" i="6"/>
  <c r="BJ35" i="6"/>
  <c r="BI35" i="6"/>
  <c r="BH35" i="6"/>
  <c r="BG35" i="6"/>
  <c r="BF35" i="6"/>
  <c r="BE35" i="6"/>
  <c r="BD35" i="6"/>
  <c r="BC35" i="6"/>
  <c r="BB35" i="6"/>
  <c r="BA35" i="6"/>
  <c r="AZ35" i="6"/>
  <c r="AY35" i="6"/>
  <c r="AX35" i="6"/>
  <c r="AW35" i="6"/>
  <c r="AV35" i="6"/>
  <c r="AU35" i="6"/>
  <c r="AT35" i="6"/>
  <c r="AS35" i="6"/>
  <c r="AQ35" i="6"/>
  <c r="AP35" i="6"/>
  <c r="AO35" i="6"/>
  <c r="AN35" i="6"/>
  <c r="AL35" i="6"/>
  <c r="AM35" i="6" s="1"/>
  <c r="AK35" i="6"/>
  <c r="AJ35" i="6"/>
  <c r="AI35" i="6"/>
  <c r="AH35" i="6"/>
  <c r="F35" i="6"/>
  <c r="BX34" i="6"/>
  <c r="BW34" i="6"/>
  <c r="BV34" i="6"/>
  <c r="BU34" i="6"/>
  <c r="BT34" i="6"/>
  <c r="BS34" i="6"/>
  <c r="BR34" i="6"/>
  <c r="BQ34" i="6"/>
  <c r="BP34" i="6"/>
  <c r="BO34" i="6"/>
  <c r="BN34" i="6"/>
  <c r="BM34" i="6"/>
  <c r="BL34" i="6"/>
  <c r="BK34" i="6"/>
  <c r="BJ34" i="6"/>
  <c r="BI34" i="6"/>
  <c r="BH34" i="6"/>
  <c r="BG34" i="6"/>
  <c r="BF34" i="6"/>
  <c r="BE34" i="6"/>
  <c r="BD34" i="6"/>
  <c r="BC34" i="6"/>
  <c r="BB34" i="6"/>
  <c r="BA34" i="6"/>
  <c r="AZ34" i="6"/>
  <c r="AY34" i="6"/>
  <c r="AX34" i="6"/>
  <c r="AW34" i="6"/>
  <c r="AV34" i="6"/>
  <c r="AU34" i="6"/>
  <c r="AT34" i="6"/>
  <c r="AS34" i="6"/>
  <c r="AQ34" i="6"/>
  <c r="AP34" i="6"/>
  <c r="AO34" i="6"/>
  <c r="AN34" i="6"/>
  <c r="AL34" i="6"/>
  <c r="AM34" i="6" s="1"/>
  <c r="AK34" i="6"/>
  <c r="AJ34" i="6"/>
  <c r="AI34" i="6"/>
  <c r="AH34" i="6"/>
  <c r="AG34" i="6"/>
  <c r="F34" i="6"/>
  <c r="E34" i="6"/>
  <c r="CC33" i="6"/>
  <c r="CB33" i="6"/>
  <c r="CA33" i="6"/>
  <c r="BZ33" i="6"/>
  <c r="BY33" i="6"/>
  <c r="BX33" i="6"/>
  <c r="BW33" i="6"/>
  <c r="BV33" i="6"/>
  <c r="BU33" i="6"/>
  <c r="BT33" i="6"/>
  <c r="BS33" i="6"/>
  <c r="BR33" i="6"/>
  <c r="BQ33" i="6"/>
  <c r="BP33" i="6"/>
  <c r="BO33" i="6"/>
  <c r="BN33" i="6"/>
  <c r="BM33" i="6"/>
  <c r="BL33" i="6"/>
  <c r="BK33" i="6"/>
  <c r="BJ33" i="6"/>
  <c r="BI33" i="6"/>
  <c r="BH33" i="6"/>
  <c r="BG33" i="6"/>
  <c r="BF33" i="6"/>
  <c r="BE33" i="6"/>
  <c r="BD33" i="6"/>
  <c r="BC33" i="6"/>
  <c r="BB33" i="6"/>
  <c r="BA33" i="6"/>
  <c r="AZ33" i="6"/>
  <c r="AY33" i="6"/>
  <c r="AX33" i="6"/>
  <c r="AW33" i="6"/>
  <c r="AV33" i="6"/>
  <c r="AU33" i="6"/>
  <c r="AT33" i="6"/>
  <c r="AS33" i="6"/>
  <c r="AQ33" i="6"/>
  <c r="AP33" i="6"/>
  <c r="AO33" i="6"/>
  <c r="AN33" i="6"/>
  <c r="AL33" i="6"/>
  <c r="AM33" i="6" s="1"/>
  <c r="AK33" i="6"/>
  <c r="AJ33" i="6"/>
  <c r="AI33" i="6"/>
  <c r="AH33" i="6"/>
  <c r="F33" i="6"/>
  <c r="CC32" i="6"/>
  <c r="CB32" i="6"/>
  <c r="CA32" i="6"/>
  <c r="BZ32" i="6"/>
  <c r="BY32" i="6"/>
  <c r="BX32" i="6"/>
  <c r="BW32" i="6"/>
  <c r="BV32" i="6"/>
  <c r="BU32" i="6"/>
  <c r="BT32" i="6"/>
  <c r="BS32" i="6"/>
  <c r="BR32" i="6"/>
  <c r="BQ32" i="6"/>
  <c r="BP32" i="6"/>
  <c r="BO32" i="6"/>
  <c r="BN32" i="6"/>
  <c r="BM32" i="6"/>
  <c r="BL32" i="6"/>
  <c r="BK32" i="6"/>
  <c r="BJ32" i="6"/>
  <c r="BI32" i="6"/>
  <c r="BH32" i="6"/>
  <c r="BG32" i="6"/>
  <c r="BF32" i="6"/>
  <c r="BE32" i="6"/>
  <c r="BD32" i="6"/>
  <c r="BC32" i="6"/>
  <c r="BB32" i="6"/>
  <c r="BA32" i="6"/>
  <c r="AZ32" i="6"/>
  <c r="AY32" i="6"/>
  <c r="AX32" i="6"/>
  <c r="AW32" i="6"/>
  <c r="AV32" i="6"/>
  <c r="AU32" i="6"/>
  <c r="AT32" i="6"/>
  <c r="AS32" i="6"/>
  <c r="AQ32" i="6"/>
  <c r="AP32" i="6"/>
  <c r="AO32" i="6"/>
  <c r="AN32" i="6"/>
  <c r="AL32" i="6"/>
  <c r="AM32" i="6" s="1"/>
  <c r="AK32" i="6"/>
  <c r="AJ32" i="6"/>
  <c r="AI32" i="6"/>
  <c r="AH32" i="6"/>
  <c r="AG32" i="6"/>
  <c r="F32" i="6"/>
  <c r="CC31" i="6"/>
  <c r="CB31" i="6"/>
  <c r="CA31" i="6"/>
  <c r="BZ31" i="6"/>
  <c r="BY31" i="6"/>
  <c r="BX31" i="6"/>
  <c r="BW31" i="6"/>
  <c r="BV31" i="6"/>
  <c r="BU31" i="6"/>
  <c r="BT31" i="6"/>
  <c r="BS31" i="6"/>
  <c r="BR31" i="6"/>
  <c r="BQ31" i="6"/>
  <c r="BP31" i="6"/>
  <c r="BO31" i="6"/>
  <c r="BN31" i="6"/>
  <c r="BM31" i="6"/>
  <c r="BL31" i="6"/>
  <c r="BK31" i="6"/>
  <c r="BJ31" i="6"/>
  <c r="BI31" i="6"/>
  <c r="BH31" i="6"/>
  <c r="BG31" i="6"/>
  <c r="BF31" i="6"/>
  <c r="BE31" i="6"/>
  <c r="BD31" i="6"/>
  <c r="BC31" i="6"/>
  <c r="BB31" i="6"/>
  <c r="BA31" i="6"/>
  <c r="AZ31" i="6"/>
  <c r="AY31" i="6"/>
  <c r="AX31" i="6"/>
  <c r="AW31" i="6"/>
  <c r="AV31" i="6"/>
  <c r="AU31" i="6"/>
  <c r="AT31" i="6"/>
  <c r="AS31" i="6"/>
  <c r="AQ31" i="6"/>
  <c r="AP31" i="6"/>
  <c r="AO31" i="6"/>
  <c r="AN31" i="6"/>
  <c r="AL31" i="6"/>
  <c r="AM31" i="6" s="1"/>
  <c r="AK31" i="6"/>
  <c r="AJ31" i="6"/>
  <c r="AI31" i="6"/>
  <c r="AH31" i="6"/>
  <c r="AG31" i="6"/>
  <c r="AF31" i="6"/>
  <c r="F31" i="6"/>
  <c r="E31" i="6"/>
  <c r="CC30" i="6"/>
  <c r="CB30" i="6"/>
  <c r="CA30" i="6"/>
  <c r="BZ30" i="6"/>
  <c r="BY30" i="6"/>
  <c r="BX30" i="6"/>
  <c r="BW30" i="6"/>
  <c r="BV30" i="6"/>
  <c r="BU30" i="6"/>
  <c r="BT30" i="6"/>
  <c r="BS30" i="6"/>
  <c r="BR30" i="6"/>
  <c r="BQ30" i="6"/>
  <c r="BP30" i="6"/>
  <c r="BO30" i="6"/>
  <c r="BN30" i="6"/>
  <c r="BM30" i="6"/>
  <c r="BL30" i="6"/>
  <c r="BK30" i="6"/>
  <c r="BJ30" i="6"/>
  <c r="BI30" i="6"/>
  <c r="BH30" i="6"/>
  <c r="BG30" i="6"/>
  <c r="BF30" i="6"/>
  <c r="BE30" i="6"/>
  <c r="BD30" i="6"/>
  <c r="BC30" i="6"/>
  <c r="BB30" i="6"/>
  <c r="BA30" i="6"/>
  <c r="AZ30" i="6"/>
  <c r="AY30" i="6"/>
  <c r="AX30" i="6"/>
  <c r="AW30" i="6"/>
  <c r="AV30" i="6"/>
  <c r="AU30" i="6"/>
  <c r="AT30" i="6"/>
  <c r="AS30" i="6"/>
  <c r="AQ30" i="6"/>
  <c r="AP30" i="6"/>
  <c r="AO30" i="6"/>
  <c r="AN30" i="6"/>
  <c r="AL30" i="6"/>
  <c r="AM30" i="6" s="1"/>
  <c r="AK30" i="6"/>
  <c r="AJ30" i="6"/>
  <c r="AI30" i="6"/>
  <c r="AH30" i="6"/>
  <c r="F30" i="6"/>
  <c r="CC29" i="6"/>
  <c r="CB29" i="6"/>
  <c r="CA29" i="6"/>
  <c r="BZ29" i="6"/>
  <c r="BY29" i="6"/>
  <c r="BX29" i="6"/>
  <c r="BW29" i="6"/>
  <c r="BV29" i="6"/>
  <c r="BU29" i="6"/>
  <c r="BT29" i="6"/>
  <c r="BS29" i="6"/>
  <c r="BR29" i="6"/>
  <c r="BQ29" i="6"/>
  <c r="BP29" i="6"/>
  <c r="BO29" i="6"/>
  <c r="BN29" i="6"/>
  <c r="BM29" i="6"/>
  <c r="BL29" i="6"/>
  <c r="BK29" i="6"/>
  <c r="BJ29" i="6"/>
  <c r="BI29" i="6"/>
  <c r="BH29" i="6"/>
  <c r="BG29" i="6"/>
  <c r="BF29" i="6"/>
  <c r="BE29" i="6"/>
  <c r="BD29" i="6"/>
  <c r="BC29" i="6"/>
  <c r="BB29" i="6"/>
  <c r="BA29" i="6"/>
  <c r="AZ29" i="6"/>
  <c r="AY29" i="6"/>
  <c r="AX29" i="6"/>
  <c r="AW29" i="6"/>
  <c r="AV29" i="6"/>
  <c r="AU29" i="6"/>
  <c r="AT29" i="6"/>
  <c r="AS29" i="6"/>
  <c r="AQ29" i="6"/>
  <c r="AP29" i="6"/>
  <c r="AO29" i="6"/>
  <c r="AN29" i="6"/>
  <c r="AL29" i="6"/>
  <c r="AM29" i="6" s="1"/>
  <c r="AK29" i="6"/>
  <c r="AJ29" i="6"/>
  <c r="AI29" i="6"/>
  <c r="AH29" i="6"/>
  <c r="AG29" i="6"/>
  <c r="F29" i="6"/>
  <c r="CC28" i="6"/>
  <c r="CB28" i="6"/>
  <c r="CA28" i="6"/>
  <c r="BZ28" i="6"/>
  <c r="BY28" i="6"/>
  <c r="BX28" i="6"/>
  <c r="BW28" i="6"/>
  <c r="BV28" i="6"/>
  <c r="BU28" i="6"/>
  <c r="BT28" i="6"/>
  <c r="BS28" i="6"/>
  <c r="BR28" i="6"/>
  <c r="BQ28" i="6"/>
  <c r="BP28" i="6"/>
  <c r="BO28" i="6"/>
  <c r="BN28" i="6"/>
  <c r="BM28" i="6"/>
  <c r="BL28" i="6"/>
  <c r="BK28" i="6"/>
  <c r="BJ28" i="6"/>
  <c r="BI28" i="6"/>
  <c r="BH28" i="6"/>
  <c r="BG28" i="6"/>
  <c r="BF28" i="6"/>
  <c r="BE28" i="6"/>
  <c r="BD28" i="6"/>
  <c r="BC28" i="6"/>
  <c r="BB28" i="6"/>
  <c r="BA28" i="6"/>
  <c r="AZ28" i="6"/>
  <c r="AY28" i="6"/>
  <c r="AX28" i="6"/>
  <c r="AW28" i="6"/>
  <c r="AV28" i="6"/>
  <c r="AU28" i="6"/>
  <c r="AT28" i="6"/>
  <c r="AS28" i="6"/>
  <c r="AQ28" i="6"/>
  <c r="AP28" i="6"/>
  <c r="AO28" i="6"/>
  <c r="AN28" i="6"/>
  <c r="AL28" i="6"/>
  <c r="AM28" i="6" s="1"/>
  <c r="AK28" i="6"/>
  <c r="AJ28" i="6"/>
  <c r="AI28" i="6"/>
  <c r="AH28" i="6"/>
  <c r="AG28" i="6"/>
  <c r="F28" i="6"/>
  <c r="E28" i="6"/>
  <c r="CC27" i="6"/>
  <c r="CB27" i="6"/>
  <c r="CA27" i="6"/>
  <c r="BZ27" i="6"/>
  <c r="BY27" i="6"/>
  <c r="BX27" i="6"/>
  <c r="BW27" i="6"/>
  <c r="BV27" i="6"/>
  <c r="BU27" i="6"/>
  <c r="BT27" i="6"/>
  <c r="BS27" i="6"/>
  <c r="BR27" i="6"/>
  <c r="BQ27" i="6"/>
  <c r="BP27" i="6"/>
  <c r="BO27" i="6"/>
  <c r="BN27" i="6"/>
  <c r="BM27" i="6"/>
  <c r="BL27" i="6"/>
  <c r="BK27" i="6"/>
  <c r="BJ27" i="6"/>
  <c r="BI27" i="6"/>
  <c r="BH27" i="6"/>
  <c r="BG27" i="6"/>
  <c r="BF27" i="6"/>
  <c r="BE27" i="6"/>
  <c r="BD27" i="6"/>
  <c r="BC27" i="6"/>
  <c r="BB27" i="6"/>
  <c r="BA27" i="6"/>
  <c r="AZ27" i="6"/>
  <c r="AY27" i="6"/>
  <c r="AX27" i="6"/>
  <c r="AW27" i="6"/>
  <c r="AV27" i="6"/>
  <c r="AU27" i="6"/>
  <c r="AT27" i="6"/>
  <c r="AS27" i="6"/>
  <c r="AQ27" i="6"/>
  <c r="AP27" i="6"/>
  <c r="AO27" i="6"/>
  <c r="AN27" i="6"/>
  <c r="AL27" i="6"/>
  <c r="AM27" i="6" s="1"/>
  <c r="AK27" i="6"/>
  <c r="AJ27" i="6"/>
  <c r="AI27" i="6"/>
  <c r="AH27" i="6"/>
  <c r="F27" i="6"/>
  <c r="CC26" i="6"/>
  <c r="CB26" i="6"/>
  <c r="CA26" i="6"/>
  <c r="BZ26" i="6"/>
  <c r="BY26" i="6"/>
  <c r="BX26" i="6"/>
  <c r="BW26" i="6"/>
  <c r="BV26" i="6"/>
  <c r="BU26" i="6"/>
  <c r="BT26" i="6"/>
  <c r="BS26" i="6"/>
  <c r="BR26" i="6"/>
  <c r="BQ26" i="6"/>
  <c r="BP26" i="6"/>
  <c r="BO26" i="6"/>
  <c r="BN26" i="6"/>
  <c r="BM26" i="6"/>
  <c r="BL26" i="6"/>
  <c r="BK26" i="6"/>
  <c r="BJ26" i="6"/>
  <c r="BI26" i="6"/>
  <c r="BH26" i="6"/>
  <c r="BG26" i="6"/>
  <c r="BF26" i="6"/>
  <c r="BE26" i="6"/>
  <c r="BD26" i="6"/>
  <c r="BC26" i="6"/>
  <c r="BB26" i="6"/>
  <c r="BA26" i="6"/>
  <c r="AZ26" i="6"/>
  <c r="AY26" i="6"/>
  <c r="AX26" i="6"/>
  <c r="AW26" i="6"/>
  <c r="AV26" i="6"/>
  <c r="AU26" i="6"/>
  <c r="AT26" i="6"/>
  <c r="AS26" i="6"/>
  <c r="AQ26" i="6"/>
  <c r="AP26" i="6"/>
  <c r="AO26" i="6"/>
  <c r="AN26" i="6"/>
  <c r="AL26" i="6"/>
  <c r="AM26" i="6" s="1"/>
  <c r="AK26" i="6"/>
  <c r="AJ26" i="6"/>
  <c r="AI26" i="6"/>
  <c r="AH26" i="6"/>
  <c r="AG26" i="6"/>
  <c r="F26" i="6"/>
  <c r="CC25" i="6"/>
  <c r="CB25" i="6"/>
  <c r="CA25" i="6"/>
  <c r="BZ25" i="6"/>
  <c r="BY25" i="6"/>
  <c r="BX25" i="6"/>
  <c r="BW25" i="6"/>
  <c r="BV25" i="6"/>
  <c r="BU25" i="6"/>
  <c r="BT25" i="6"/>
  <c r="BS25" i="6"/>
  <c r="BR25" i="6"/>
  <c r="BQ25" i="6"/>
  <c r="BP25" i="6"/>
  <c r="BO25" i="6"/>
  <c r="BN25" i="6"/>
  <c r="BM25" i="6"/>
  <c r="BL25" i="6"/>
  <c r="BK25" i="6"/>
  <c r="BJ25" i="6"/>
  <c r="BI25" i="6"/>
  <c r="BH25" i="6"/>
  <c r="BG25" i="6"/>
  <c r="BF25" i="6"/>
  <c r="BE25" i="6"/>
  <c r="BD25" i="6"/>
  <c r="BC25" i="6"/>
  <c r="BB25" i="6"/>
  <c r="BA25" i="6"/>
  <c r="AZ25" i="6"/>
  <c r="AY25" i="6"/>
  <c r="AX25" i="6"/>
  <c r="AW25" i="6"/>
  <c r="AV25" i="6"/>
  <c r="AU25" i="6"/>
  <c r="AT25" i="6"/>
  <c r="AS25" i="6"/>
  <c r="AQ25" i="6"/>
  <c r="AP25" i="6"/>
  <c r="AO25" i="6"/>
  <c r="AN25" i="6"/>
  <c r="AL25" i="6"/>
  <c r="AM25" i="6" s="1"/>
  <c r="AK25" i="6"/>
  <c r="AJ25" i="6"/>
  <c r="AI25" i="6"/>
  <c r="AH25" i="6"/>
  <c r="AG25" i="6"/>
  <c r="F25" i="6"/>
  <c r="E25" i="6"/>
  <c r="BX24" i="6"/>
  <c r="BW24" i="6"/>
  <c r="BV24" i="6"/>
  <c r="BU24" i="6"/>
  <c r="BT24" i="6"/>
  <c r="BS24" i="6"/>
  <c r="BR24" i="6"/>
  <c r="BQ24" i="6"/>
  <c r="BP24" i="6"/>
  <c r="BO24" i="6"/>
  <c r="BN24" i="6"/>
  <c r="BM24" i="6"/>
  <c r="BL24" i="6"/>
  <c r="BK24" i="6"/>
  <c r="BJ24" i="6"/>
  <c r="BI24" i="6"/>
  <c r="BH24" i="6"/>
  <c r="BG24" i="6"/>
  <c r="BF24" i="6"/>
  <c r="BE24" i="6"/>
  <c r="BD24" i="6"/>
  <c r="BC24" i="6"/>
  <c r="BB24" i="6"/>
  <c r="BA24" i="6"/>
  <c r="AZ24" i="6"/>
  <c r="AY24" i="6"/>
  <c r="AX24" i="6"/>
  <c r="AW24" i="6"/>
  <c r="AV24" i="6"/>
  <c r="AU24" i="6"/>
  <c r="AT24" i="6"/>
  <c r="AS24" i="6"/>
  <c r="AQ24" i="6"/>
  <c r="AP24" i="6"/>
  <c r="AO24" i="6"/>
  <c r="AN24" i="6"/>
  <c r="AL24" i="6"/>
  <c r="AM24" i="6" s="1"/>
  <c r="AK24" i="6"/>
  <c r="AJ24" i="6"/>
  <c r="AI24" i="6"/>
  <c r="AH24" i="6"/>
  <c r="AG24" i="6"/>
  <c r="F24" i="6"/>
  <c r="BX23" i="6"/>
  <c r="BW23" i="6"/>
  <c r="BV23" i="6"/>
  <c r="BU23" i="6"/>
  <c r="BT23" i="6"/>
  <c r="BS23" i="6"/>
  <c r="BR23" i="6"/>
  <c r="BQ23" i="6"/>
  <c r="BP23" i="6"/>
  <c r="BO23" i="6"/>
  <c r="BN23" i="6"/>
  <c r="BM23" i="6"/>
  <c r="BL23" i="6"/>
  <c r="BK23" i="6"/>
  <c r="BJ23" i="6"/>
  <c r="BI23" i="6"/>
  <c r="BH23" i="6"/>
  <c r="BG23" i="6"/>
  <c r="BF23" i="6"/>
  <c r="BE23" i="6"/>
  <c r="BD23" i="6"/>
  <c r="BC23" i="6"/>
  <c r="BB23" i="6"/>
  <c r="BA23" i="6"/>
  <c r="AZ23" i="6"/>
  <c r="AY23" i="6"/>
  <c r="AX23" i="6"/>
  <c r="AW23" i="6"/>
  <c r="AV23" i="6"/>
  <c r="AU23" i="6"/>
  <c r="AT23" i="6"/>
  <c r="AS23" i="6"/>
  <c r="AR23" i="6"/>
  <c r="AQ23" i="6"/>
  <c r="AP23" i="6"/>
  <c r="AO23" i="6"/>
  <c r="AN23" i="6"/>
  <c r="AL23" i="6"/>
  <c r="AM23" i="6" s="1"/>
  <c r="AK23" i="6"/>
  <c r="AJ23" i="6"/>
  <c r="AI23" i="6"/>
  <c r="AH23" i="6"/>
  <c r="AG23" i="6"/>
  <c r="AF23" i="6"/>
  <c r="F23" i="6"/>
  <c r="E23" i="6"/>
  <c r="CC22" i="6"/>
  <c r="CB22" i="6"/>
  <c r="CA22" i="6"/>
  <c r="BZ22" i="6"/>
  <c r="BY22" i="6"/>
  <c r="BX22" i="6"/>
  <c r="BW22" i="6"/>
  <c r="BV22" i="6"/>
  <c r="BU22" i="6"/>
  <c r="BT22" i="6"/>
  <c r="BS22" i="6"/>
  <c r="BR22" i="6"/>
  <c r="BQ22" i="6"/>
  <c r="BP22" i="6"/>
  <c r="BO22" i="6"/>
  <c r="BN22" i="6"/>
  <c r="BM22" i="6"/>
  <c r="BL22" i="6"/>
  <c r="BK22" i="6"/>
  <c r="BJ22" i="6"/>
  <c r="BI22" i="6"/>
  <c r="BH22" i="6"/>
  <c r="BG22" i="6"/>
  <c r="BF22" i="6"/>
  <c r="BE22" i="6"/>
  <c r="BD22" i="6"/>
  <c r="BC22" i="6"/>
  <c r="BB22" i="6"/>
  <c r="BA22" i="6"/>
  <c r="AZ22" i="6"/>
  <c r="AY22" i="6"/>
  <c r="AX22" i="6"/>
  <c r="AW22" i="6"/>
  <c r="AV22" i="6"/>
  <c r="AU22" i="6"/>
  <c r="AT22" i="6"/>
  <c r="AS22" i="6"/>
  <c r="AQ22" i="6"/>
  <c r="AP22" i="6"/>
  <c r="AO22" i="6"/>
  <c r="AN22" i="6"/>
  <c r="AL22" i="6"/>
  <c r="AM22" i="6" s="1"/>
  <c r="AK22" i="6"/>
  <c r="AJ22" i="6"/>
  <c r="AI22" i="6"/>
  <c r="AH22" i="6"/>
  <c r="F22" i="6"/>
  <c r="BX21" i="6"/>
  <c r="BW21" i="6"/>
  <c r="BV21" i="6"/>
  <c r="BU21" i="6"/>
  <c r="BT21" i="6"/>
  <c r="BS21" i="6"/>
  <c r="BR21" i="6"/>
  <c r="BQ21" i="6"/>
  <c r="BP21" i="6"/>
  <c r="BO21" i="6"/>
  <c r="BN21" i="6"/>
  <c r="BM21" i="6"/>
  <c r="BL21" i="6"/>
  <c r="BK21" i="6"/>
  <c r="BJ21" i="6"/>
  <c r="BI21" i="6"/>
  <c r="BH21" i="6"/>
  <c r="BG21" i="6"/>
  <c r="BF21" i="6"/>
  <c r="BE21" i="6"/>
  <c r="BD21" i="6"/>
  <c r="BC21" i="6"/>
  <c r="BB21" i="6"/>
  <c r="BA21" i="6"/>
  <c r="AZ21" i="6"/>
  <c r="AY21" i="6"/>
  <c r="AX21" i="6"/>
  <c r="AW21" i="6"/>
  <c r="AV21" i="6"/>
  <c r="AU21" i="6"/>
  <c r="AT21" i="6"/>
  <c r="AS21" i="6"/>
  <c r="AQ21" i="6"/>
  <c r="AP21" i="6"/>
  <c r="AO21" i="6"/>
  <c r="AN21" i="6"/>
  <c r="AL21" i="6"/>
  <c r="AM21" i="6" s="1"/>
  <c r="AK21" i="6"/>
  <c r="AJ21" i="6"/>
  <c r="AI21" i="6"/>
  <c r="AH21" i="6"/>
  <c r="AG21" i="6"/>
  <c r="F21" i="6"/>
  <c r="BX20" i="6"/>
  <c r="BW20" i="6"/>
  <c r="BV20" i="6"/>
  <c r="BU20" i="6"/>
  <c r="BT20" i="6"/>
  <c r="BS20" i="6"/>
  <c r="BR20" i="6"/>
  <c r="BQ20" i="6"/>
  <c r="BP20" i="6"/>
  <c r="BO20" i="6"/>
  <c r="BN20" i="6"/>
  <c r="BM20" i="6"/>
  <c r="BL20" i="6"/>
  <c r="BK20" i="6"/>
  <c r="BJ20" i="6"/>
  <c r="BI20" i="6"/>
  <c r="BH20" i="6"/>
  <c r="BG20" i="6"/>
  <c r="BF20" i="6"/>
  <c r="BE20" i="6"/>
  <c r="BD20" i="6"/>
  <c r="BC20" i="6"/>
  <c r="BB20" i="6"/>
  <c r="BA20" i="6"/>
  <c r="AZ20" i="6"/>
  <c r="AY20" i="6"/>
  <c r="AX20" i="6"/>
  <c r="AW20" i="6"/>
  <c r="AV20" i="6"/>
  <c r="AU20" i="6"/>
  <c r="AT20" i="6"/>
  <c r="AS20" i="6"/>
  <c r="AQ20" i="6"/>
  <c r="AP20" i="6"/>
  <c r="AO20" i="6"/>
  <c r="AN20" i="6"/>
  <c r="AL20" i="6"/>
  <c r="AM20" i="6" s="1"/>
  <c r="AK20" i="6"/>
  <c r="AJ20" i="6"/>
  <c r="AI20" i="6"/>
  <c r="AH20" i="6"/>
  <c r="AG20" i="6"/>
  <c r="AF20" i="6"/>
  <c r="F20" i="6"/>
  <c r="E20" i="6"/>
  <c r="BX19" i="6"/>
  <c r="BW19" i="6"/>
  <c r="BV19" i="6"/>
  <c r="BU19" i="6"/>
  <c r="BT19" i="6"/>
  <c r="BS19" i="6"/>
  <c r="BR19" i="6"/>
  <c r="BQ19" i="6"/>
  <c r="BP19" i="6"/>
  <c r="BO19" i="6"/>
  <c r="BN19" i="6"/>
  <c r="BM19" i="6"/>
  <c r="BL19" i="6"/>
  <c r="BK19" i="6"/>
  <c r="BJ19" i="6"/>
  <c r="BI19" i="6"/>
  <c r="BH19" i="6"/>
  <c r="BG19" i="6"/>
  <c r="BF19" i="6"/>
  <c r="BE19" i="6"/>
  <c r="BD19" i="6"/>
  <c r="BC19" i="6"/>
  <c r="BB19" i="6"/>
  <c r="BA19" i="6"/>
  <c r="AZ19" i="6"/>
  <c r="AY19" i="6"/>
  <c r="AX19" i="6"/>
  <c r="AW19" i="6"/>
  <c r="AV19" i="6"/>
  <c r="AU19" i="6"/>
  <c r="AT19" i="6"/>
  <c r="AS19" i="6"/>
  <c r="AQ19" i="6"/>
  <c r="AP19" i="6"/>
  <c r="AO19" i="6"/>
  <c r="AN19" i="6"/>
  <c r="AL19" i="6"/>
  <c r="AM19" i="6" s="1"/>
  <c r="AK19" i="6"/>
  <c r="AJ19" i="6"/>
  <c r="AI19" i="6"/>
  <c r="AH19" i="6"/>
  <c r="AG19" i="6"/>
  <c r="F19" i="6"/>
  <c r="BX18" i="6"/>
  <c r="BW18" i="6"/>
  <c r="BV18" i="6"/>
  <c r="BU18" i="6"/>
  <c r="BT18" i="6"/>
  <c r="BS18" i="6"/>
  <c r="BR18" i="6"/>
  <c r="BQ18" i="6"/>
  <c r="BP18" i="6"/>
  <c r="BO18" i="6"/>
  <c r="BN18" i="6"/>
  <c r="BM18" i="6"/>
  <c r="BL18" i="6"/>
  <c r="BK18" i="6"/>
  <c r="BJ18" i="6"/>
  <c r="BI18" i="6"/>
  <c r="BH18" i="6"/>
  <c r="BG18" i="6"/>
  <c r="BF18" i="6"/>
  <c r="BE18" i="6"/>
  <c r="BD18" i="6"/>
  <c r="BC18" i="6"/>
  <c r="BB18" i="6"/>
  <c r="BA18" i="6"/>
  <c r="AZ18" i="6"/>
  <c r="AY18" i="6"/>
  <c r="AX18" i="6"/>
  <c r="AW18" i="6"/>
  <c r="AV18" i="6"/>
  <c r="AU18" i="6"/>
  <c r="AT18" i="6"/>
  <c r="AS18" i="6"/>
  <c r="AQ18" i="6"/>
  <c r="AP18" i="6"/>
  <c r="AO18" i="6"/>
  <c r="AN18" i="6"/>
  <c r="AL18" i="6"/>
  <c r="AM18" i="6" s="1"/>
  <c r="AK18" i="6"/>
  <c r="AJ18" i="6"/>
  <c r="AI18" i="6"/>
  <c r="AH18" i="6"/>
  <c r="AG18" i="6"/>
  <c r="AF18" i="6"/>
  <c r="F18" i="6"/>
  <c r="E18" i="6"/>
  <c r="BX17" i="6"/>
  <c r="BW17" i="6"/>
  <c r="BV17" i="6"/>
  <c r="BU17" i="6"/>
  <c r="BT17" i="6"/>
  <c r="BS17" i="6"/>
  <c r="BR17" i="6"/>
  <c r="BQ17" i="6"/>
  <c r="BP17" i="6"/>
  <c r="BO17" i="6"/>
  <c r="BN17" i="6"/>
  <c r="BM17" i="6"/>
  <c r="BL17" i="6"/>
  <c r="BK17" i="6"/>
  <c r="BJ17" i="6"/>
  <c r="BI17" i="6"/>
  <c r="BH17" i="6"/>
  <c r="BG17" i="6"/>
  <c r="BF17" i="6"/>
  <c r="BE17" i="6"/>
  <c r="BD17" i="6"/>
  <c r="BC17" i="6"/>
  <c r="BB17" i="6"/>
  <c r="BA17" i="6"/>
  <c r="AZ17" i="6"/>
  <c r="AY17" i="6"/>
  <c r="AX17" i="6"/>
  <c r="AW17" i="6"/>
  <c r="AV17" i="6"/>
  <c r="AU17" i="6"/>
  <c r="AT17" i="6"/>
  <c r="AS17" i="6"/>
  <c r="AQ17" i="6"/>
  <c r="AP17" i="6"/>
  <c r="AO17" i="6"/>
  <c r="AN17" i="6"/>
  <c r="AL17" i="6"/>
  <c r="AM17" i="6" s="1"/>
  <c r="AK17" i="6"/>
  <c r="AJ17" i="6"/>
  <c r="AI17" i="6"/>
  <c r="AH17" i="6"/>
  <c r="AG17" i="6"/>
  <c r="F17" i="6"/>
  <c r="BX16" i="6"/>
  <c r="BW16" i="6"/>
  <c r="BV16" i="6"/>
  <c r="BU16" i="6"/>
  <c r="BT16" i="6"/>
  <c r="BS16" i="6"/>
  <c r="BR16" i="6"/>
  <c r="BQ16" i="6"/>
  <c r="BP16" i="6"/>
  <c r="BO16" i="6"/>
  <c r="BN16" i="6"/>
  <c r="BM16" i="6"/>
  <c r="BL16" i="6"/>
  <c r="BK16" i="6"/>
  <c r="BJ16" i="6"/>
  <c r="BI16" i="6"/>
  <c r="BH16" i="6"/>
  <c r="BG16" i="6"/>
  <c r="BF16" i="6"/>
  <c r="BE16" i="6"/>
  <c r="BD16" i="6"/>
  <c r="BC16" i="6"/>
  <c r="BB16" i="6"/>
  <c r="BA16" i="6"/>
  <c r="AZ16" i="6"/>
  <c r="AY16" i="6"/>
  <c r="AX16" i="6"/>
  <c r="AW16" i="6"/>
  <c r="AV16" i="6"/>
  <c r="AU16" i="6"/>
  <c r="AT16" i="6"/>
  <c r="AS16" i="6"/>
  <c r="AQ16" i="6"/>
  <c r="AP16" i="6"/>
  <c r="AO16" i="6"/>
  <c r="AN16" i="6"/>
  <c r="AL16" i="6"/>
  <c r="AM16" i="6" s="1"/>
  <c r="AK16" i="6"/>
  <c r="AJ16" i="6"/>
  <c r="AI16" i="6"/>
  <c r="AH16" i="6"/>
  <c r="AG16" i="6"/>
  <c r="AF16" i="6"/>
  <c r="F16" i="6"/>
  <c r="E16" i="6"/>
  <c r="BX15" i="6"/>
  <c r="BW15" i="6"/>
  <c r="BV15" i="6"/>
  <c r="BU15" i="6"/>
  <c r="BT15" i="6"/>
  <c r="BS15" i="6"/>
  <c r="BR15" i="6"/>
  <c r="BQ15" i="6"/>
  <c r="BP15" i="6"/>
  <c r="BO15" i="6"/>
  <c r="BN15" i="6"/>
  <c r="BM15" i="6"/>
  <c r="BL15" i="6"/>
  <c r="BK15" i="6"/>
  <c r="BJ15" i="6"/>
  <c r="BI15" i="6"/>
  <c r="BH15" i="6"/>
  <c r="BG15" i="6"/>
  <c r="BF15" i="6"/>
  <c r="BE15" i="6"/>
  <c r="BD15" i="6"/>
  <c r="BC15" i="6"/>
  <c r="BB15" i="6"/>
  <c r="BA15" i="6"/>
  <c r="AZ15" i="6"/>
  <c r="AY15" i="6"/>
  <c r="AX15" i="6"/>
  <c r="AW15" i="6"/>
  <c r="AV15" i="6"/>
  <c r="AU15" i="6"/>
  <c r="AT15" i="6"/>
  <c r="AS15" i="6"/>
  <c r="AQ15" i="6"/>
  <c r="AP15" i="6"/>
  <c r="AO15" i="6"/>
  <c r="AN15" i="6"/>
  <c r="AL15" i="6"/>
  <c r="AM15" i="6" s="1"/>
  <c r="AK15" i="6"/>
  <c r="AJ15" i="6"/>
  <c r="AI15" i="6"/>
  <c r="AH15" i="6"/>
  <c r="AG15" i="6"/>
  <c r="F15" i="6"/>
  <c r="BX14" i="6"/>
  <c r="BW14" i="6"/>
  <c r="BV14" i="6"/>
  <c r="BU14" i="6"/>
  <c r="BT14" i="6"/>
  <c r="BS14" i="6"/>
  <c r="BR14" i="6"/>
  <c r="BQ14" i="6"/>
  <c r="BP14" i="6"/>
  <c r="BO14" i="6"/>
  <c r="BN14" i="6"/>
  <c r="BM14" i="6"/>
  <c r="BL14" i="6"/>
  <c r="BK14" i="6"/>
  <c r="BJ14" i="6"/>
  <c r="BI14" i="6"/>
  <c r="BH14" i="6"/>
  <c r="BG14" i="6"/>
  <c r="BF14" i="6"/>
  <c r="BE14" i="6"/>
  <c r="BD14" i="6"/>
  <c r="BC14" i="6"/>
  <c r="BB14" i="6"/>
  <c r="BA14" i="6"/>
  <c r="AZ14" i="6"/>
  <c r="AY14" i="6"/>
  <c r="AX14" i="6"/>
  <c r="AW14" i="6"/>
  <c r="AV14" i="6"/>
  <c r="AU14" i="6"/>
  <c r="AT14" i="6"/>
  <c r="AS14" i="6"/>
  <c r="AQ14" i="6"/>
  <c r="AP14" i="6"/>
  <c r="AO14" i="6"/>
  <c r="AN14" i="6"/>
  <c r="AL14" i="6"/>
  <c r="AM14" i="6" s="1"/>
  <c r="AK14" i="6"/>
  <c r="AJ14" i="6"/>
  <c r="AI14" i="6"/>
  <c r="AH14" i="6"/>
  <c r="AG14" i="6"/>
  <c r="F14" i="6"/>
  <c r="E14" i="6"/>
  <c r="BX13" i="6"/>
  <c r="BW13" i="6"/>
  <c r="BV13" i="6"/>
  <c r="BU13" i="6"/>
  <c r="BT13" i="6"/>
  <c r="BS13" i="6"/>
  <c r="BR13" i="6"/>
  <c r="BQ13" i="6"/>
  <c r="BP13" i="6"/>
  <c r="BO13" i="6"/>
  <c r="BN13" i="6"/>
  <c r="BM13" i="6"/>
  <c r="BL13" i="6"/>
  <c r="BK13" i="6"/>
  <c r="BJ13" i="6"/>
  <c r="BI13" i="6"/>
  <c r="BH13" i="6"/>
  <c r="BG13" i="6"/>
  <c r="BF13" i="6"/>
  <c r="BE13" i="6"/>
  <c r="BD13" i="6"/>
  <c r="BC13" i="6"/>
  <c r="BB13" i="6"/>
  <c r="BA13" i="6"/>
  <c r="AZ13" i="6"/>
  <c r="AY13" i="6"/>
  <c r="AX13" i="6"/>
  <c r="AW13" i="6"/>
  <c r="AV13" i="6"/>
  <c r="AU13" i="6"/>
  <c r="AT13" i="6"/>
  <c r="AS13" i="6"/>
  <c r="AQ13" i="6"/>
  <c r="AP13" i="6"/>
  <c r="AO13" i="6"/>
  <c r="AN13" i="6"/>
  <c r="AL13" i="6"/>
  <c r="AM13" i="6" s="1"/>
  <c r="AK13" i="6"/>
  <c r="AJ13" i="6"/>
  <c r="AI13" i="6"/>
  <c r="AH13" i="6"/>
  <c r="AG13" i="6"/>
  <c r="F13" i="6"/>
  <c r="BX12" i="6"/>
  <c r="BW12" i="6"/>
  <c r="BV12" i="6"/>
  <c r="BU12" i="6"/>
  <c r="BT12" i="6"/>
  <c r="BS12" i="6"/>
  <c r="BR12" i="6"/>
  <c r="BQ12" i="6"/>
  <c r="BP12" i="6"/>
  <c r="BO12" i="6"/>
  <c r="BN12" i="6"/>
  <c r="BM12" i="6"/>
  <c r="BL12" i="6"/>
  <c r="BK12" i="6"/>
  <c r="BJ12" i="6"/>
  <c r="BI12" i="6"/>
  <c r="BH12" i="6"/>
  <c r="BG12" i="6"/>
  <c r="BF12" i="6"/>
  <c r="BE12" i="6"/>
  <c r="BD12" i="6"/>
  <c r="BC12" i="6"/>
  <c r="BB12" i="6"/>
  <c r="BA12" i="6"/>
  <c r="AZ12" i="6"/>
  <c r="AY12" i="6"/>
  <c r="AX12" i="6"/>
  <c r="AW12" i="6"/>
  <c r="AV12" i="6"/>
  <c r="AU12" i="6"/>
  <c r="AT12" i="6"/>
  <c r="AS12" i="6"/>
  <c r="AR12" i="6"/>
  <c r="AQ12" i="6"/>
  <c r="AP12" i="6"/>
  <c r="AO12" i="6"/>
  <c r="AN12" i="6"/>
  <c r="AL12" i="6"/>
  <c r="AM12" i="6" s="1"/>
  <c r="AK12" i="6"/>
  <c r="AJ12" i="6"/>
  <c r="AI12" i="6"/>
  <c r="AH12" i="6"/>
  <c r="AG12" i="6"/>
  <c r="AF12" i="6"/>
  <c r="F12" i="6"/>
  <c r="E12" i="6"/>
  <c r="BX11" i="6"/>
  <c r="BW11" i="6"/>
  <c r="BV11" i="6"/>
  <c r="BU11" i="6"/>
  <c r="BT11" i="6"/>
  <c r="BS11" i="6"/>
  <c r="BR11" i="6"/>
  <c r="BQ11" i="6"/>
  <c r="BP11" i="6"/>
  <c r="BO11" i="6"/>
  <c r="BN11" i="6"/>
  <c r="BM11" i="6"/>
  <c r="BL11" i="6"/>
  <c r="BK11" i="6"/>
  <c r="BJ11" i="6"/>
  <c r="BI11" i="6"/>
  <c r="BH11" i="6"/>
  <c r="BG11" i="6"/>
  <c r="BF11" i="6"/>
  <c r="BE11" i="6"/>
  <c r="BD11" i="6"/>
  <c r="BC11" i="6"/>
  <c r="BB11" i="6"/>
  <c r="BA11" i="6"/>
  <c r="AZ11" i="6"/>
  <c r="AY11" i="6"/>
  <c r="AX11" i="6"/>
  <c r="AW11" i="6"/>
  <c r="AV11" i="6"/>
  <c r="AU11" i="6"/>
  <c r="AT11" i="6"/>
  <c r="AS11" i="6"/>
  <c r="AQ11" i="6"/>
  <c r="AP11" i="6"/>
  <c r="AO11" i="6"/>
  <c r="AN11" i="6"/>
  <c r="AL11" i="6"/>
  <c r="AM11" i="6" s="1"/>
  <c r="AK11" i="6"/>
  <c r="AJ11" i="6"/>
  <c r="AI11" i="6"/>
  <c r="AH11" i="6"/>
  <c r="AG11" i="6"/>
  <c r="F11" i="6"/>
  <c r="BX10" i="6"/>
  <c r="BW10" i="6"/>
  <c r="BV10" i="6"/>
  <c r="BU10" i="6"/>
  <c r="BT10" i="6"/>
  <c r="BS10" i="6"/>
  <c r="BR10" i="6"/>
  <c r="BQ10" i="6"/>
  <c r="BP10" i="6"/>
  <c r="BO10" i="6"/>
  <c r="BN10" i="6"/>
  <c r="BM10" i="6"/>
  <c r="BL10" i="6"/>
  <c r="BK10" i="6"/>
  <c r="BJ10" i="6"/>
  <c r="BI10" i="6"/>
  <c r="BH10" i="6"/>
  <c r="BG10" i="6"/>
  <c r="BF10" i="6"/>
  <c r="BE10" i="6"/>
  <c r="BD10" i="6"/>
  <c r="BC10" i="6"/>
  <c r="BB10" i="6"/>
  <c r="BA10" i="6"/>
  <c r="AZ10" i="6"/>
  <c r="AY10" i="6"/>
  <c r="AX10" i="6"/>
  <c r="AW10" i="6"/>
  <c r="AV10" i="6"/>
  <c r="AU10" i="6"/>
  <c r="AT10" i="6"/>
  <c r="AS10" i="6"/>
  <c r="AQ10" i="6"/>
  <c r="AP10" i="6"/>
  <c r="AO10" i="6"/>
  <c r="AN10" i="6"/>
  <c r="AL10" i="6"/>
  <c r="AM10" i="6" s="1"/>
  <c r="AK10" i="6"/>
  <c r="AJ10" i="6"/>
  <c r="AI10" i="6"/>
  <c r="AH10" i="6"/>
  <c r="AG10" i="6"/>
  <c r="F10" i="6"/>
  <c r="E10" i="6"/>
  <c r="BX9" i="6"/>
  <c r="BW9" i="6"/>
  <c r="BV9" i="6"/>
  <c r="BU9" i="6"/>
  <c r="BT9" i="6"/>
  <c r="BS9" i="6"/>
  <c r="BR9" i="6"/>
  <c r="BQ9" i="6"/>
  <c r="BP9" i="6"/>
  <c r="BO9" i="6"/>
  <c r="BN9" i="6"/>
  <c r="BM9" i="6"/>
  <c r="BL9" i="6"/>
  <c r="BK9" i="6"/>
  <c r="BJ9" i="6"/>
  <c r="BI9" i="6"/>
  <c r="BH9" i="6"/>
  <c r="BG9" i="6"/>
  <c r="BF9" i="6"/>
  <c r="BE9" i="6"/>
  <c r="BD9" i="6"/>
  <c r="BC9" i="6"/>
  <c r="BB9" i="6"/>
  <c r="BA9" i="6"/>
  <c r="AZ9" i="6"/>
  <c r="AY9" i="6"/>
  <c r="AX9" i="6"/>
  <c r="AW9" i="6"/>
  <c r="AV9" i="6"/>
  <c r="AU9" i="6"/>
  <c r="AT9" i="6"/>
  <c r="AS9" i="6"/>
  <c r="AQ9" i="6"/>
  <c r="AP9" i="6"/>
  <c r="AO9" i="6"/>
  <c r="AN9" i="6"/>
  <c r="AL9" i="6"/>
  <c r="AM9" i="6" s="1"/>
  <c r="AK9" i="6"/>
  <c r="AJ9" i="6"/>
  <c r="AI9" i="6"/>
  <c r="AH9" i="6"/>
  <c r="AG9" i="6"/>
  <c r="F9" i="6"/>
  <c r="BX8" i="6"/>
  <c r="BW8" i="6"/>
  <c r="BV8" i="6"/>
  <c r="BU8" i="6"/>
  <c r="BT8" i="6"/>
  <c r="BS8" i="6"/>
  <c r="BR8" i="6"/>
  <c r="BQ8" i="6"/>
  <c r="BP8" i="6"/>
  <c r="BO8" i="6"/>
  <c r="BN8" i="6"/>
  <c r="BM8" i="6"/>
  <c r="BL8" i="6"/>
  <c r="BK8" i="6"/>
  <c r="BJ8" i="6"/>
  <c r="BI8" i="6"/>
  <c r="BH8" i="6"/>
  <c r="BG8" i="6"/>
  <c r="BF8" i="6"/>
  <c r="BE8" i="6"/>
  <c r="BD8" i="6"/>
  <c r="BC8" i="6"/>
  <c r="BB8" i="6"/>
  <c r="BA8" i="6"/>
  <c r="AZ8" i="6"/>
  <c r="AY8" i="6"/>
  <c r="AX8" i="6"/>
  <c r="AW8" i="6"/>
  <c r="AV8" i="6"/>
  <c r="AU8" i="6"/>
  <c r="AT8" i="6"/>
  <c r="AS8" i="6"/>
  <c r="AQ8" i="6"/>
  <c r="AP8" i="6"/>
  <c r="AO8" i="6"/>
  <c r="AN8" i="6"/>
  <c r="AL8" i="6"/>
  <c r="AM8" i="6" s="1"/>
  <c r="AK8" i="6"/>
  <c r="AJ8" i="6"/>
  <c r="AI8" i="6"/>
  <c r="AH8" i="6"/>
  <c r="AG8" i="6"/>
  <c r="F8" i="6"/>
  <c r="E8" i="6"/>
  <c r="BX7" i="6"/>
  <c r="BW7" i="6"/>
  <c r="BV7" i="6"/>
  <c r="BU7" i="6"/>
  <c r="BT7" i="6"/>
  <c r="BS7" i="6"/>
  <c r="BR7" i="6"/>
  <c r="BQ7" i="6"/>
  <c r="BP7" i="6"/>
  <c r="BO7" i="6"/>
  <c r="BN7" i="6"/>
  <c r="BM7" i="6"/>
  <c r="BL7" i="6"/>
  <c r="BK7" i="6"/>
  <c r="BJ7" i="6"/>
  <c r="BI7" i="6"/>
  <c r="BH7" i="6"/>
  <c r="BG7" i="6"/>
  <c r="BF7" i="6"/>
  <c r="BE7" i="6"/>
  <c r="BD7" i="6"/>
  <c r="BC7" i="6"/>
  <c r="BB7" i="6"/>
  <c r="BA7" i="6"/>
  <c r="AZ7" i="6"/>
  <c r="AY7" i="6"/>
  <c r="AX7" i="6"/>
  <c r="AW7" i="6"/>
  <c r="AV7" i="6"/>
  <c r="AU7" i="6"/>
  <c r="AT7" i="6"/>
  <c r="AS7" i="6"/>
  <c r="AQ7" i="6"/>
  <c r="AP7" i="6"/>
  <c r="AO7" i="6"/>
  <c r="AN7" i="6"/>
  <c r="AL7" i="6"/>
  <c r="AM7" i="6" s="1"/>
  <c r="AK7" i="6"/>
  <c r="AJ7" i="6"/>
  <c r="AI7" i="6"/>
  <c r="AH7" i="6"/>
  <c r="AG7" i="6"/>
  <c r="F7" i="6"/>
  <c r="BX6" i="6"/>
  <c r="BW6" i="6"/>
  <c r="BV6" i="6"/>
  <c r="BU6" i="6"/>
  <c r="BT6" i="6"/>
  <c r="BS6" i="6"/>
  <c r="BR6" i="6"/>
  <c r="BQ6" i="6"/>
  <c r="BP6" i="6"/>
  <c r="BO6" i="6"/>
  <c r="BN6" i="6"/>
  <c r="BM6" i="6"/>
  <c r="BL6" i="6"/>
  <c r="BK6" i="6"/>
  <c r="BJ6" i="6"/>
  <c r="BI6" i="6"/>
  <c r="BH6" i="6"/>
  <c r="BG6" i="6"/>
  <c r="BF6" i="6"/>
  <c r="BE6" i="6"/>
  <c r="BD6" i="6"/>
  <c r="BC6" i="6"/>
  <c r="BB6" i="6"/>
  <c r="BA6" i="6"/>
  <c r="AZ6" i="6"/>
  <c r="AY6" i="6"/>
  <c r="AX6" i="6"/>
  <c r="AW6" i="6"/>
  <c r="AV6" i="6"/>
  <c r="AU6" i="6"/>
  <c r="AT6" i="6"/>
  <c r="AS6" i="6"/>
  <c r="AQ6" i="6"/>
  <c r="AP6" i="6"/>
  <c r="AO6" i="6"/>
  <c r="AN6" i="6"/>
  <c r="AL6" i="6"/>
  <c r="AM6" i="6" s="1"/>
  <c r="AK6" i="6"/>
  <c r="AJ6" i="6"/>
  <c r="AI6" i="6"/>
  <c r="AH6" i="6"/>
  <c r="AG6" i="6"/>
  <c r="AF6" i="6"/>
  <c r="F6" i="6"/>
  <c r="E6" i="6"/>
  <c r="BX5" i="6"/>
  <c r="BW5" i="6"/>
  <c r="BV5" i="6"/>
  <c r="BU5" i="6"/>
  <c r="BT5" i="6"/>
  <c r="BS5" i="6"/>
  <c r="BR5" i="6"/>
  <c r="BQ5" i="6"/>
  <c r="BP5" i="6"/>
  <c r="BO5" i="6"/>
  <c r="BN5" i="6"/>
  <c r="BM5" i="6"/>
  <c r="BL5" i="6"/>
  <c r="BK5" i="6"/>
  <c r="BJ5" i="6"/>
  <c r="BI5" i="6"/>
  <c r="BH5" i="6"/>
  <c r="BG5" i="6"/>
  <c r="BF5" i="6"/>
  <c r="BE5" i="6"/>
  <c r="BD5" i="6"/>
  <c r="BC5" i="6"/>
  <c r="BB5" i="6"/>
  <c r="BA5" i="6"/>
  <c r="AZ5" i="6"/>
  <c r="AY5" i="6"/>
  <c r="AX5" i="6"/>
  <c r="AW5" i="6"/>
  <c r="AV5" i="6"/>
  <c r="AU5" i="6"/>
  <c r="AT5" i="6"/>
  <c r="AS5" i="6"/>
  <c r="AQ5" i="6"/>
  <c r="AP5" i="6"/>
  <c r="AO5" i="6"/>
  <c r="AN5" i="6"/>
  <c r="AL5" i="6"/>
  <c r="AM5" i="6" s="1"/>
  <c r="AK5" i="6"/>
  <c r="AJ5" i="6"/>
  <c r="AI5" i="6"/>
  <c r="AH5" i="6"/>
  <c r="AG5" i="6"/>
  <c r="F5" i="6"/>
  <c r="BX4" i="6"/>
  <c r="BW4" i="6"/>
  <c r="BV4" i="6"/>
  <c r="BU4" i="6"/>
  <c r="BT4" i="6"/>
  <c r="BS4" i="6"/>
  <c r="BR4" i="6"/>
  <c r="BQ4" i="6"/>
  <c r="BP4" i="6"/>
  <c r="BO4" i="6"/>
  <c r="BN4" i="6"/>
  <c r="BM4" i="6"/>
  <c r="BL4" i="6"/>
  <c r="BK4" i="6"/>
  <c r="BJ4" i="6"/>
  <c r="BI4" i="6"/>
  <c r="BH4" i="6"/>
  <c r="BG4" i="6"/>
  <c r="BF4" i="6"/>
  <c r="BE4" i="6"/>
  <c r="BD4" i="6"/>
  <c r="BC4" i="6"/>
  <c r="BB4" i="6"/>
  <c r="BA4" i="6"/>
  <c r="AZ4" i="6"/>
  <c r="AY4" i="6"/>
  <c r="AX4" i="6"/>
  <c r="AW4" i="6"/>
  <c r="AV4" i="6"/>
  <c r="AU4" i="6"/>
  <c r="AT4" i="6"/>
  <c r="AS4" i="6"/>
  <c r="AR4" i="6"/>
  <c r="AQ4" i="6"/>
  <c r="AP4" i="6"/>
  <c r="AO4" i="6"/>
  <c r="AN4" i="6"/>
  <c r="AL4" i="6"/>
  <c r="AM4" i="6" s="1"/>
  <c r="AK4" i="6"/>
  <c r="AJ4" i="6"/>
  <c r="AI4" i="6"/>
  <c r="AH4" i="6"/>
  <c r="AG4" i="6"/>
  <c r="F4" i="6"/>
  <c r="E4" i="6"/>
  <c r="E3" i="6"/>
  <c r="C15" i="5"/>
  <c r="D15" i="5" s="1"/>
  <c r="C14" i="5"/>
  <c r="D14" i="5" s="1"/>
  <c r="D13" i="5"/>
  <c r="C13" i="5"/>
  <c r="D12" i="5"/>
  <c r="D11" i="5"/>
  <c r="D10" i="5"/>
  <c r="D9" i="5"/>
  <c r="D8" i="5"/>
  <c r="D7" i="5"/>
  <c r="D6" i="5"/>
  <c r="B2" i="4"/>
  <c r="B4" i="3" s="1"/>
  <c r="CH16" i="6"/>
  <c r="CH14" i="6"/>
  <c r="CH35" i="6"/>
  <c r="CH43" i="6"/>
  <c r="CH17" i="6"/>
  <c r="CH11" i="6"/>
  <c r="CH8" i="6"/>
  <c r="CH25" i="6"/>
  <c r="CH18" i="6"/>
  <c r="CH42" i="6"/>
  <c r="CH5" i="6"/>
  <c r="CH30" i="6"/>
  <c r="CH37" i="6"/>
  <c r="CH27" i="6"/>
  <c r="CH23" i="6"/>
  <c r="CH34" i="6"/>
  <c r="CH6" i="6"/>
  <c r="CH21" i="6"/>
  <c r="CH19" i="6"/>
  <c r="CH41" i="6"/>
  <c r="CH32" i="6"/>
  <c r="CH39" i="6"/>
  <c r="CH31" i="6"/>
  <c r="CH29" i="6"/>
  <c r="CH9" i="6"/>
  <c r="CH22" i="6"/>
  <c r="CH7" i="6"/>
  <c r="CH13" i="6"/>
  <c r="CH10" i="6"/>
  <c r="CH12" i="6"/>
  <c r="CH20" i="6"/>
  <c r="CH24" i="6"/>
  <c r="CH26" i="6"/>
  <c r="CH28" i="6"/>
  <c r="CH38" i="6"/>
  <c r="CH33" i="6"/>
  <c r="CH40" i="6"/>
  <c r="CH36" i="6"/>
  <c r="CH4" i="6"/>
  <c r="CH15" i="6"/>
  <c r="CC42" i="6" l="1"/>
  <c r="CD43" i="6"/>
  <c r="CD39" i="6"/>
  <c r="AR16" i="6"/>
  <c r="AR28" i="6"/>
  <c r="BY43" i="6"/>
  <c r="CD41" i="6"/>
  <c r="CD33" i="6"/>
  <c r="BZ40" i="6"/>
  <c r="CD40" i="6"/>
  <c r="CC38" i="6"/>
  <c r="BZ37" i="6"/>
  <c r="CD31" i="6"/>
  <c r="CD32" i="6"/>
  <c r="CD34" i="6"/>
  <c r="CD37" i="6"/>
  <c r="AG43" i="6"/>
  <c r="BY39" i="6"/>
  <c r="CD38" i="6"/>
  <c r="BY36" i="6"/>
  <c r="CB35" i="6"/>
  <c r="CD35" i="6"/>
  <c r="AG35" i="6"/>
  <c r="D42" i="3" s="1"/>
  <c r="BY34" i="6"/>
  <c r="CC24" i="6"/>
  <c r="AR14" i="6"/>
  <c r="AF28" i="6"/>
  <c r="AF14" i="6"/>
  <c r="AR25" i="6"/>
  <c r="CD28" i="6"/>
  <c r="CD29" i="6"/>
  <c r="AV1" i="6"/>
  <c r="B6" i="4" s="1"/>
  <c r="B8" i="3" s="1"/>
  <c r="BL1" i="6"/>
  <c r="B22" i="4" s="1"/>
  <c r="BO1" i="6"/>
  <c r="B25" i="4" s="1"/>
  <c r="AY1" i="6"/>
  <c r="B9" i="4" s="1"/>
  <c r="BX1" i="6"/>
  <c r="B34" i="4" s="1"/>
  <c r="BW1" i="6"/>
  <c r="B33" i="4" s="1"/>
  <c r="BH1" i="6"/>
  <c r="B18" i="4" s="1"/>
  <c r="AT1" i="6"/>
  <c r="B4" i="4" s="1"/>
  <c r="B6" i="3" s="1"/>
  <c r="BJ1" i="6"/>
  <c r="B20" i="4" s="1"/>
  <c r="BG1" i="6"/>
  <c r="B17" i="4" s="1"/>
  <c r="AU1" i="6"/>
  <c r="B5" i="4" s="1"/>
  <c r="K6" i="3" s="1"/>
  <c r="BK1" i="6"/>
  <c r="B21" i="4" s="1"/>
  <c r="CD25" i="6"/>
  <c r="AS1" i="6"/>
  <c r="CD30" i="6"/>
  <c r="BI1" i="6"/>
  <c r="B19" i="4" s="1"/>
  <c r="BM1" i="6"/>
  <c r="B23" i="4" s="1"/>
  <c r="AW1" i="6"/>
  <c r="B7" i="4" s="1"/>
  <c r="B9" i="3" s="1"/>
  <c r="BN1" i="6"/>
  <c r="B24" i="4" s="1"/>
  <c r="BA1" i="6"/>
  <c r="B11" i="4" s="1"/>
  <c r="BQ1" i="6"/>
  <c r="B27" i="4" s="1"/>
  <c r="AZ1" i="6"/>
  <c r="B10" i="4" s="1"/>
  <c r="B12" i="3" s="1"/>
  <c r="AX1" i="6"/>
  <c r="B8" i="4" s="1"/>
  <c r="K9" i="3" s="1"/>
  <c r="BB1" i="6"/>
  <c r="B12" i="4" s="1"/>
  <c r="B19" i="3" s="1"/>
  <c r="BC1" i="6"/>
  <c r="B13" i="4" s="1"/>
  <c r="BT1" i="6"/>
  <c r="B30" i="4" s="1"/>
  <c r="BE1" i="6"/>
  <c r="B15" i="4" s="1"/>
  <c r="BU1" i="6"/>
  <c r="B31" i="4" s="1"/>
  <c r="BP1" i="6"/>
  <c r="B26" i="4" s="1"/>
  <c r="BR1" i="6"/>
  <c r="B28" i="4" s="1"/>
  <c r="BS1" i="6"/>
  <c r="B29" i="4" s="1"/>
  <c r="BD1" i="6"/>
  <c r="B14" i="4" s="1"/>
  <c r="BF1" i="6"/>
  <c r="B16" i="4" s="1"/>
  <c r="BV1" i="6"/>
  <c r="B32" i="4" s="1"/>
  <c r="CC7" i="6"/>
  <c r="CD18" i="6"/>
  <c r="AR42" i="6"/>
  <c r="F1" i="18"/>
  <c r="C4" i="27"/>
  <c r="AR31" i="6"/>
  <c r="AF10" i="6"/>
  <c r="CA10" i="6"/>
  <c r="CB10" i="6"/>
  <c r="CC11" i="6"/>
  <c r="AR6" i="6"/>
  <c r="AF40" i="6"/>
  <c r="AF25" i="6"/>
  <c r="CD5" i="6"/>
  <c r="CE9" i="6"/>
  <c r="CE12" i="6"/>
  <c r="AR37" i="6"/>
  <c r="AR10" i="6"/>
  <c r="CE30" i="6"/>
  <c r="AR18" i="6"/>
  <c r="AF37" i="6"/>
  <c r="AF4" i="6"/>
  <c r="F1" i="42"/>
  <c r="AF30" i="6" s="1"/>
  <c r="AR20" i="6"/>
  <c r="CD9" i="6"/>
  <c r="CC16" i="6"/>
  <c r="CC10" i="6"/>
  <c r="CB41" i="6"/>
  <c r="CF15" i="6"/>
  <c r="CC41" i="6"/>
  <c r="AF34" i="6"/>
  <c r="F1" i="47"/>
  <c r="AF35" i="6" s="1"/>
  <c r="CD15" i="6"/>
  <c r="CB18" i="6"/>
  <c r="CA8" i="6"/>
  <c r="CE18" i="6"/>
  <c r="CC13" i="6"/>
  <c r="CD23" i="6"/>
  <c r="C4" i="42"/>
  <c r="AR30" i="6" s="1"/>
  <c r="CC8" i="6"/>
  <c r="AR34" i="6"/>
  <c r="AF42" i="6"/>
  <c r="CD27" i="6"/>
  <c r="CD26" i="6"/>
  <c r="F1" i="12"/>
  <c r="AF7" i="6"/>
  <c r="C4" i="12"/>
  <c r="AR7" i="6"/>
  <c r="CB19" i="6"/>
  <c r="CB23" i="6"/>
  <c r="CE38" i="6"/>
  <c r="CA43" i="6"/>
  <c r="CB43" i="6"/>
  <c r="C4" i="17"/>
  <c r="AR11" i="6" s="1"/>
  <c r="CC35" i="6"/>
  <c r="CB7" i="6"/>
  <c r="CE17" i="6"/>
  <c r="CG30" i="6"/>
  <c r="CC43" i="6"/>
  <c r="CF35" i="6"/>
  <c r="CF42" i="6"/>
  <c r="CD13" i="6"/>
  <c r="CG13" i="6"/>
  <c r="BY18" i="6"/>
  <c r="CE27" i="6"/>
  <c r="CE28" i="6"/>
  <c r="CA34" i="6"/>
  <c r="CE41" i="6"/>
  <c r="F1" i="32"/>
  <c r="AF21" i="6" s="1"/>
  <c r="CD6" i="6"/>
  <c r="CD11" i="6"/>
  <c r="CA12" i="6"/>
  <c r="CE37" i="6"/>
  <c r="CE5" i="6"/>
  <c r="CB12" i="6"/>
  <c r="CA14" i="6"/>
  <c r="CE8" i="6"/>
  <c r="CC12" i="6"/>
  <c r="CD19" i="6"/>
  <c r="CE14" i="6"/>
  <c r="BZ17" i="6"/>
  <c r="CE43" i="6"/>
  <c r="CE4" i="6"/>
  <c r="CF5" i="6"/>
  <c r="CG18" i="6"/>
  <c r="CE32" i="6"/>
  <c r="CF36" i="6"/>
  <c r="CA41" i="6"/>
  <c r="CC37" i="6"/>
  <c r="CB5" i="6"/>
  <c r="CC9" i="6"/>
  <c r="CD24" i="6"/>
  <c r="CF19" i="6"/>
  <c r="CF40" i="6"/>
  <c r="CF24" i="6"/>
  <c r="CB24" i="6"/>
  <c r="C4" i="35"/>
  <c r="AR24" i="6" s="1"/>
  <c r="CG23" i="6"/>
  <c r="CE23" i="6"/>
  <c r="CC23" i="6"/>
  <c r="AR5" i="6"/>
  <c r="CF18" i="6"/>
  <c r="CG33" i="6"/>
  <c r="CA36" i="6"/>
  <c r="CG37" i="6"/>
  <c r="CA39" i="6"/>
  <c r="CG41" i="6"/>
  <c r="CE42" i="6"/>
  <c r="CG9" i="6"/>
  <c r="CE10" i="6"/>
  <c r="CB14" i="6"/>
  <c r="CE16" i="6"/>
  <c r="CD22" i="6"/>
  <c r="CG25" i="6"/>
  <c r="CG35" i="6"/>
  <c r="CB36" i="6"/>
  <c r="CB39" i="6"/>
  <c r="CG8" i="6"/>
  <c r="CB4" i="6"/>
  <c r="CC4" i="6"/>
  <c r="BY12" i="6"/>
  <c r="BZ12" i="6"/>
  <c r="CF13" i="6"/>
  <c r="CD21" i="6"/>
  <c r="CG28" i="6"/>
  <c r="CF29" i="6"/>
  <c r="CF34" i="6"/>
  <c r="CC36" i="6"/>
  <c r="CC39" i="6"/>
  <c r="CE40" i="6"/>
  <c r="CG6" i="6"/>
  <c r="CG7" i="6"/>
  <c r="CG11" i="6"/>
  <c r="CD12" i="6"/>
  <c r="CB13" i="6"/>
  <c r="CA13" i="6"/>
  <c r="CG14" i="6"/>
  <c r="BZ18" i="6"/>
  <c r="CF27" i="6"/>
  <c r="CE35" i="6"/>
  <c r="C4" i="39"/>
  <c r="AR27" i="6" s="1"/>
  <c r="C4" i="47"/>
  <c r="AR35" i="6" s="1"/>
  <c r="CE11" i="6"/>
  <c r="CG15" i="6"/>
  <c r="CA18" i="6"/>
  <c r="CG26" i="6"/>
  <c r="CE33" i="6"/>
  <c r="BZ34" i="6"/>
  <c r="CG36" i="6"/>
  <c r="CG38" i="6"/>
  <c r="CG39" i="6"/>
  <c r="CF10" i="6"/>
  <c r="BY8" i="6"/>
  <c r="BZ8" i="6"/>
  <c r="CF16" i="6"/>
  <c r="CG21" i="6"/>
  <c r="CE24" i="6"/>
  <c r="CE25" i="6"/>
  <c r="CF31" i="6"/>
  <c r="CB34" i="6"/>
  <c r="CF37" i="6"/>
  <c r="CA40" i="6"/>
  <c r="CA9" i="6"/>
  <c r="CA4" i="6"/>
  <c r="CG4" i="6"/>
  <c r="CE7" i="6"/>
  <c r="CD8" i="6"/>
  <c r="CB8" i="6"/>
  <c r="BY10" i="6"/>
  <c r="BZ10" i="6"/>
  <c r="CG12" i="6"/>
  <c r="CE15" i="6"/>
  <c r="CA16" i="6"/>
  <c r="CB16" i="6"/>
  <c r="CF17" i="6"/>
  <c r="CA17" i="6"/>
  <c r="CC19" i="6"/>
  <c r="CG19" i="6"/>
  <c r="CF23" i="6"/>
  <c r="CG29" i="6"/>
  <c r="CF32" i="6"/>
  <c r="CC34" i="6"/>
  <c r="CB40" i="6"/>
  <c r="BZ42" i="6"/>
  <c r="CD16" i="6"/>
  <c r="CD17" i="6"/>
  <c r="CA23" i="6"/>
  <c r="CE26" i="6"/>
  <c r="CE36" i="6"/>
  <c r="CA37" i="6"/>
  <c r="CE39" i="6"/>
  <c r="CC40" i="6"/>
  <c r="CA42" i="6"/>
  <c r="CF43" i="6"/>
  <c r="C4" i="32"/>
  <c r="AR21" i="6" s="1"/>
  <c r="C4" i="51"/>
  <c r="AR39" i="6" s="1"/>
  <c r="CF8" i="6"/>
  <c r="CF11" i="6"/>
  <c r="CE19" i="6"/>
  <c r="CG27" i="6"/>
  <c r="CF33" i="6"/>
  <c r="CG34" i="6"/>
  <c r="CB37" i="6"/>
  <c r="CF41" i="6"/>
  <c r="CB42" i="6"/>
  <c r="CA5" i="6"/>
  <c r="CG5" i="6"/>
  <c r="CF14" i="6"/>
  <c r="CF25" i="6"/>
  <c r="CF30" i="6"/>
  <c r="BZ35" i="6"/>
  <c r="CF38" i="6"/>
  <c r="BZ43" i="6"/>
  <c r="CE29" i="6"/>
  <c r="CE31" i="6"/>
  <c r="CA35" i="6"/>
  <c r="CG40" i="6"/>
  <c r="BZ41" i="6"/>
  <c r="F1" i="35"/>
  <c r="AF24" i="6" s="1"/>
  <c r="F1" i="53"/>
  <c r="AF41" i="6" s="1"/>
  <c r="BZ11" i="6"/>
  <c r="CC14" i="6"/>
  <c r="CA11" i="6"/>
  <c r="CE13" i="6"/>
  <c r="CF28" i="6"/>
  <c r="BZ38" i="6"/>
  <c r="F1" i="29"/>
  <c r="AF19" i="6" s="1"/>
  <c r="CG16" i="6"/>
  <c r="CG17" i="6"/>
  <c r="CA24" i="6"/>
  <c r="CF26" i="6"/>
  <c r="CA38" i="6"/>
  <c r="CF39" i="6"/>
  <c r="CG42" i="6"/>
  <c r="C4" i="53"/>
  <c r="AR41" i="6" s="1"/>
  <c r="CD7" i="6"/>
  <c r="CC15" i="6"/>
  <c r="CG32" i="6"/>
  <c r="C4" i="45"/>
  <c r="AR33" i="6" s="1"/>
  <c r="BZ9" i="6"/>
  <c r="CF9" i="6"/>
  <c r="CD10" i="6"/>
  <c r="CG10" i="6"/>
  <c r="CC18" i="6"/>
  <c r="CE34" i="6"/>
  <c r="BZ36" i="6"/>
  <c r="BZ39" i="6"/>
  <c r="CG43" i="6"/>
  <c r="CF22" i="6"/>
  <c r="CG22" i="6"/>
  <c r="CE22" i="6"/>
  <c r="B40" i="3"/>
  <c r="CE21" i="6"/>
  <c r="CF21" i="6"/>
  <c r="CD20" i="6"/>
  <c r="D29" i="3"/>
  <c r="E29" i="3"/>
  <c r="F34" i="3"/>
  <c r="G34" i="3"/>
  <c r="B35" i="3"/>
  <c r="B23" i="3"/>
  <c r="F42" i="3"/>
  <c r="E23" i="3"/>
  <c r="D27" i="3"/>
  <c r="G28" i="3"/>
  <c r="B29" i="3"/>
  <c r="E25" i="3"/>
  <c r="G30" i="3"/>
  <c r="F37" i="3"/>
  <c r="CE20" i="6"/>
  <c r="E37" i="3"/>
  <c r="G42" i="3"/>
  <c r="CG20" i="6"/>
  <c r="B26" i="3"/>
  <c r="F31" i="3"/>
  <c r="C38" i="3"/>
  <c r="D37" i="3"/>
  <c r="E30" i="3"/>
  <c r="C26" i="3"/>
  <c r="G32" i="3"/>
  <c r="G38" i="3"/>
  <c r="B39" i="3"/>
  <c r="F24" i="3"/>
  <c r="F26" i="3"/>
  <c r="E33" i="3"/>
  <c r="C30" i="3"/>
  <c r="G26" i="3"/>
  <c r="F33" i="3"/>
  <c r="F39" i="3"/>
  <c r="B27" i="3"/>
  <c r="C34" i="3"/>
  <c r="CF20" i="6"/>
  <c r="BY20" i="6"/>
  <c r="BZ20" i="6"/>
  <c r="CA20" i="6"/>
  <c r="CB20" i="6"/>
  <c r="CC20" i="6"/>
  <c r="E31" i="3"/>
  <c r="CD14" i="6"/>
  <c r="CG24" i="6"/>
  <c r="C16" i="5"/>
  <c r="D41" i="3"/>
  <c r="F38" i="3"/>
  <c r="B36" i="3"/>
  <c r="D33" i="3"/>
  <c r="F30" i="3"/>
  <c r="B28" i="3"/>
  <c r="D25" i="3"/>
  <c r="B41" i="3"/>
  <c r="D38" i="3"/>
  <c r="F35" i="3"/>
  <c r="B33" i="3"/>
  <c r="D30" i="3"/>
  <c r="F27" i="3"/>
  <c r="B25" i="3"/>
  <c r="G40" i="3"/>
  <c r="G37" i="3"/>
  <c r="C35" i="3"/>
  <c r="E32" i="3"/>
  <c r="G29" i="3"/>
  <c r="C27" i="3"/>
  <c r="E24" i="3"/>
  <c r="E42" i="3"/>
  <c r="G39" i="3"/>
  <c r="C37" i="3"/>
  <c r="E34" i="3"/>
  <c r="G31" i="3"/>
  <c r="C29" i="3"/>
  <c r="E26" i="3"/>
  <c r="G23" i="3"/>
  <c r="B42" i="3"/>
  <c r="F36" i="3"/>
  <c r="B34" i="3"/>
  <c r="D31" i="3"/>
  <c r="F28" i="3"/>
  <c r="G41" i="3"/>
  <c r="C39" i="3"/>
  <c r="E36" i="3"/>
  <c r="G33" i="3"/>
  <c r="C31" i="3"/>
  <c r="E28" i="3"/>
  <c r="G25" i="3"/>
  <c r="C23" i="3"/>
  <c r="CC5" i="6"/>
  <c r="B30" i="3"/>
  <c r="D34" i="3"/>
  <c r="CE6" i="6"/>
  <c r="CF12" i="6"/>
  <c r="AF5" i="6"/>
  <c r="CG31" i="6"/>
  <c r="F23" i="3"/>
  <c r="E27" i="3"/>
  <c r="B32" i="3"/>
  <c r="C36" i="3"/>
  <c r="D40" i="3"/>
  <c r="CC6" i="6"/>
  <c r="CB6" i="6"/>
  <c r="CA6" i="6"/>
  <c r="BZ6" i="6"/>
  <c r="CF6" i="6"/>
  <c r="BY6" i="6"/>
  <c r="B24" i="3"/>
  <c r="G27" i="3"/>
  <c r="C32" i="3"/>
  <c r="D36" i="3"/>
  <c r="F40" i="3"/>
  <c r="C24" i="3"/>
  <c r="C28" i="3"/>
  <c r="D32" i="3"/>
  <c r="G36" i="3"/>
  <c r="C41" i="3"/>
  <c r="CF4" i="6"/>
  <c r="CF7" i="6"/>
  <c r="CB9" i="6"/>
  <c r="CC21" i="6"/>
  <c r="CB21" i="6"/>
  <c r="CA21" i="6"/>
  <c r="BZ21" i="6"/>
  <c r="BY21" i="6"/>
  <c r="D24" i="3"/>
  <c r="D28" i="3"/>
  <c r="F32" i="3"/>
  <c r="B37" i="3"/>
  <c r="E41" i="3"/>
  <c r="BY7" i="6"/>
  <c r="BY16" i="6"/>
  <c r="CB17" i="6"/>
  <c r="C4" i="30"/>
  <c r="C4" i="57"/>
  <c r="BZ7" i="6"/>
  <c r="BZ16" i="6"/>
  <c r="CC17" i="6"/>
  <c r="BY40" i="6"/>
  <c r="C4" i="21"/>
  <c r="CA7" i="6"/>
  <c r="BY11" i="6"/>
  <c r="F1" i="27"/>
  <c r="BY15" i="6"/>
  <c r="CB11" i="6"/>
  <c r="BZ15" i="6"/>
  <c r="BY38" i="6"/>
  <c r="CA15" i="6"/>
  <c r="BY19" i="6"/>
  <c r="BY14" i="6"/>
  <c r="CB15" i="6"/>
  <c r="BZ19" i="6"/>
  <c r="BY5" i="6"/>
  <c r="BZ14" i="6"/>
  <c r="CA19" i="6"/>
  <c r="BY24" i="6"/>
  <c r="BY37" i="6"/>
  <c r="CB38" i="6"/>
  <c r="BZ5" i="6"/>
  <c r="BY9" i="6"/>
  <c r="BZ24" i="6"/>
  <c r="BY42" i="6"/>
  <c r="BY4" i="6"/>
  <c r="BY13" i="6"/>
  <c r="BY23" i="6"/>
  <c r="F1" i="38"/>
  <c r="AF26" i="6" s="1"/>
  <c r="F1" i="44"/>
  <c r="AF32" i="6" s="1"/>
  <c r="F1" i="50"/>
  <c r="AF38" i="6" s="1"/>
  <c r="F1" i="56"/>
  <c r="AF43" i="6" s="1"/>
  <c r="BZ4" i="6"/>
  <c r="BZ13" i="6"/>
  <c r="BZ23" i="6"/>
  <c r="BY35" i="6"/>
  <c r="F1" i="20"/>
  <c r="AF13" i="6" s="1"/>
  <c r="BY17" i="6"/>
  <c r="F29" i="3" l="1"/>
  <c r="C40" i="3"/>
  <c r="D23" i="3"/>
  <c r="C25" i="3"/>
  <c r="D35" i="3"/>
  <c r="E38" i="3"/>
  <c r="D39" i="3"/>
  <c r="E40" i="3"/>
  <c r="E39" i="3"/>
  <c r="G24" i="3"/>
  <c r="E35" i="3"/>
  <c r="C33" i="3"/>
  <c r="B38" i="3"/>
  <c r="C42" i="3"/>
  <c r="D26" i="3"/>
  <c r="B31" i="3"/>
  <c r="F41" i="3"/>
  <c r="G35" i="3"/>
  <c r="F25" i="3"/>
  <c r="B41" i="4"/>
  <c r="B3" i="4"/>
  <c r="L5" i="3" s="1"/>
  <c r="B7" i="3"/>
  <c r="B10" i="3"/>
  <c r="B51" i="3"/>
  <c r="K8" i="3"/>
  <c r="K7" i="3"/>
  <c r="L7" i="3"/>
  <c r="L6" i="3"/>
  <c r="B13" i="3"/>
  <c r="K10" i="3"/>
  <c r="C17" i="5"/>
  <c r="D16" i="5"/>
  <c r="B52" i="3"/>
  <c r="B11" i="3"/>
  <c r="B5" i="3" l="1"/>
  <c r="K5" i="3"/>
  <c r="L9" i="3"/>
  <c r="B37" i="4"/>
  <c r="B16" i="3" s="1"/>
  <c r="B39" i="4"/>
  <c r="B18" i="3" s="1"/>
  <c r="B35" i="4"/>
  <c r="B14" i="3" s="1"/>
  <c r="B36" i="4"/>
  <c r="B15" i="3" s="1"/>
  <c r="B38" i="4"/>
  <c r="B17" i="3" s="1"/>
  <c r="D17" i="5"/>
  <c r="C18" i="5"/>
  <c r="C19" i="5" l="1"/>
  <c r="D18" i="5"/>
  <c r="C20" i="5" l="1"/>
  <c r="D19" i="5"/>
  <c r="C21" i="5" l="1"/>
  <c r="D20" i="5"/>
  <c r="C22" i="5" l="1"/>
  <c r="D21" i="5"/>
  <c r="D22" i="5" l="1"/>
  <c r="C23" i="5"/>
  <c r="D23" i="5" s="1"/>
  <c r="N1" i="6" l="1"/>
  <c r="B40" i="4" l="1"/>
  <c r="AA44" i="6" l="1"/>
</calcChain>
</file>

<file path=xl/sharedStrings.xml><?xml version="1.0" encoding="utf-8"?>
<sst xmlns="http://schemas.openxmlformats.org/spreadsheetml/2006/main" count="13493" uniqueCount="3302">
  <si>
    <t>S#</t>
  </si>
  <si>
    <t>RGN</t>
  </si>
  <si>
    <t>TERRITORY</t>
  </si>
  <si>
    <t>SKR</t>
  </si>
  <si>
    <t>DADU</t>
  </si>
  <si>
    <t>DAHARKI</t>
  </si>
  <si>
    <t>GHOTKI</t>
  </si>
  <si>
    <t>JAFFERABAD</t>
  </si>
  <si>
    <t>MEHRABPUR</t>
  </si>
  <si>
    <t>RANI PUR</t>
  </si>
  <si>
    <t>SUKKUR</t>
  </si>
  <si>
    <t>UBAURO</t>
  </si>
  <si>
    <t>RYK</t>
  </si>
  <si>
    <t>RAHIM YAR KHAN</t>
  </si>
  <si>
    <t>RAJAN PUR</t>
  </si>
  <si>
    <t>DGK</t>
  </si>
  <si>
    <t>BHAKKAR</t>
  </si>
  <si>
    <t>KAROR LAL ESAN</t>
  </si>
  <si>
    <t>KOT ADDU</t>
  </si>
  <si>
    <t>MIANWALI</t>
  </si>
  <si>
    <t>MUZAFFAR GARH</t>
  </si>
  <si>
    <t>FSD</t>
  </si>
  <si>
    <t>CHAKWAL</t>
  </si>
  <si>
    <t>SARGODHA</t>
  </si>
  <si>
    <t>TOBA TEK SINGH</t>
  </si>
  <si>
    <t>GUJ</t>
  </si>
  <si>
    <t>PHALIA</t>
  </si>
  <si>
    <t>Date</t>
  </si>
  <si>
    <t>Buctril Super – Farmer Education Drive</t>
  </si>
  <si>
    <t>Auto-updating Brand Manager Summary (linked to SUM &amp; Overall Activation Summary)</t>
  </si>
  <si>
    <t>Overall Metrics</t>
  </si>
  <si>
    <t>Key Quantitative Metrics</t>
  </si>
  <si>
    <t>Total Sessions</t>
  </si>
  <si>
    <t>Metric</t>
  </si>
  <si>
    <t>Total Result</t>
  </si>
  <si>
    <t>Per Session Average</t>
  </si>
  <si>
    <t>Grand Total Farmers Present</t>
  </si>
  <si>
    <t>Total Farmers Engaged</t>
  </si>
  <si>
    <t>Grand Total Wheat Farmers</t>
  </si>
  <si>
    <t>Total Wheat Acres Represented</t>
  </si>
  <si>
    <t>Grand Total Wheat Acres</t>
  </si>
  <si>
    <t>Acres Committed to Buctril Super</t>
  </si>
  <si>
    <t>Farmers Knowing Buctril</t>
  </si>
  <si>
    <t>Acreage Commitment Rate</t>
  </si>
  <si>
    <t>Farmers Used Buctril Last Year</t>
  </si>
  <si>
    <t>Definite Use This Year</t>
  </si>
  <si>
    <t>Farmers Will Definitely Use</t>
  </si>
  <si>
    <t>Message Clarity Score (Avg of 4 messages)</t>
  </si>
  <si>
    <t>Farmers Maybe</t>
  </si>
  <si>
    <t>Format B11:B15 as % in Excel</t>
  </si>
  <si>
    <t>Farmers Not Interested</t>
  </si>
  <si>
    <t>Estimated Buctril Acres</t>
  </si>
  <si>
    <t>Strong Brand Equity
More than two-thirds of engaged farmers are existing users, indicating high historical satisfaction and loyalty.</t>
  </si>
  <si>
    <t>Awareness Rate (Know / Total)</t>
  </si>
  <si>
    <t>fraction</t>
  </si>
  <si>
    <t>Used Last Year Rate</t>
  </si>
  <si>
    <t>Definite Use Rate</t>
  </si>
  <si>
    <t>High Conversion Rate
Sessions are effective: existing awareness and even some non-users are converting into definite users for this season.</t>
  </si>
  <si>
    <t>Maybe Rate</t>
  </si>
  <si>
    <t>Not Interested Rate</t>
  </si>
  <si>
    <t>Average Message Score (All Sessions)</t>
  </si>
  <si>
    <t>Targeted Audience
Almost all engaged farmers are wheat growers, confirming accurate territory and farmer targeting.</t>
  </si>
  <si>
    <t>Day-wise Breakdown (auto from SUM)</t>
  </si>
  <si>
    <t>Day #</t>
  </si>
  <si>
    <t>Sessions</t>
  </si>
  <si>
    <t>Total Farmers</t>
  </si>
  <si>
    <t>Total Acres</t>
  </si>
  <si>
    <t>Definite Use Farmers</t>
  </si>
  <si>
    <t>Avg Yield-loss Score</t>
  </si>
  <si>
    <t>Minor 'Maybe' Segment
The 'maybe/will think' farmers form a small but high-value follow-up pool for dealers and field teams.</t>
  </si>
  <si>
    <t>Default Choice
High acreage commitment suggests Buctril Super is becoming the default herbicide once the team reaches the farmer.</t>
  </si>
  <si>
    <t>Decision</t>
  </si>
  <si>
    <t>Farmers</t>
  </si>
  <si>
    <t>Definite</t>
  </si>
  <si>
    <t>Maybe</t>
  </si>
  <si>
    <t>Value</t>
  </si>
  <si>
    <t>Avg Score: Yield Loss 20-40%</t>
  </si>
  <si>
    <t>Avg Score: Golden Period</t>
  </si>
  <si>
    <t>Avg Score: Buctril Broadleaf</t>
  </si>
  <si>
    <t>Avg Score: Buctril+Atlantis</t>
  </si>
  <si>
    <t>Avg Score: Safety PPE</t>
  </si>
  <si>
    <t>Total Reason Use: Better Weed Control</t>
  </si>
  <si>
    <t>Total Reason Use: Safe on Crop</t>
  </si>
  <si>
    <t>Total Reason Use: Trust in Bayer</t>
  </si>
  <si>
    <t>Total Reason Use: Good Past Experience</t>
  </si>
  <si>
    <t>Total Reason Use: Dealer Recommending</t>
  </si>
  <si>
    <t>Total Reason Use: Offer/Gift</t>
  </si>
  <si>
    <t>Total Reason Use: Other</t>
  </si>
  <si>
    <t>Total Reason Not Use: Price Too High</t>
  </si>
  <si>
    <t>Total Reason Not Use: Happy with Generic</t>
  </si>
  <si>
    <t>Total Reason Not Use: Fear of Burn</t>
  </si>
  <si>
    <t>Total Reason Not Use: No Money</t>
  </si>
  <si>
    <t>Total Reason Not Use: Not Available</t>
  </si>
  <si>
    <t>Total Reason Not Use: Do Not Believe</t>
  </si>
  <si>
    <t>Total Reason Not Use: Other</t>
  </si>
  <si>
    <t>Total Key Influencers</t>
  </si>
  <si>
    <t>Total Plan Yes Count</t>
  </si>
  <si>
    <t>Total Plan Maybe Count</t>
  </si>
  <si>
    <t>Total Plan No Count</t>
  </si>
  <si>
    <t>Overall Awareness Rate</t>
  </si>
  <si>
    <t>Overall Used Last Year Rate</t>
  </si>
  <si>
    <t>Overall Definite Use Rate</t>
  </si>
  <si>
    <t>Overall Maybe Rate</t>
  </si>
  <si>
    <t>Overall Not Interested Rate</t>
  </si>
  <si>
    <t>Overall Estimated Acres per Wheat Farmer</t>
  </si>
  <si>
    <t>Overall Average Understanding Score</t>
  </si>
  <si>
    <t>Overall Top Reason to Use</t>
  </si>
  <si>
    <t>Overall Top Reason Not to Use</t>
  </si>
  <si>
    <t>City</t>
  </si>
  <si>
    <t>Day</t>
  </si>
  <si>
    <t>Location 1</t>
  </si>
  <si>
    <t>Location 2</t>
  </si>
  <si>
    <t>Location 3</t>
  </si>
  <si>
    <t>Remarks</t>
  </si>
  <si>
    <t>Multan</t>
  </si>
  <si>
    <t>Training Day</t>
  </si>
  <si>
    <t>Ubaro</t>
  </si>
  <si>
    <t>Dharki</t>
  </si>
  <si>
    <t>Ghotki</t>
  </si>
  <si>
    <t>Sukkur</t>
  </si>
  <si>
    <t>Jaferabad</t>
  </si>
  <si>
    <t>Ranipur</t>
  </si>
  <si>
    <t>Mehrabpur</t>
  </si>
  <si>
    <t>Dadu</t>
  </si>
  <si>
    <t xml:space="preserve">Muzaffar Ghar </t>
  </si>
  <si>
    <t>Kot Adu</t>
  </si>
  <si>
    <t>Karor Lal esan</t>
  </si>
  <si>
    <t>Bhakkar</t>
  </si>
  <si>
    <t>Mianwali</t>
  </si>
  <si>
    <t>Sargodha</t>
  </si>
  <si>
    <t>Phalia</t>
  </si>
  <si>
    <t>Chakwal</t>
  </si>
  <si>
    <t>Toba take singh</t>
  </si>
  <si>
    <t>Summary</t>
  </si>
  <si>
    <t>Fuel price</t>
  </si>
  <si>
    <t>APV Strandard fuel consumption</t>
  </si>
  <si>
    <t>fuel price acual</t>
  </si>
  <si>
    <t>Reported Fuel Consumption</t>
  </si>
  <si>
    <t>SN</t>
  </si>
  <si>
    <t>From City</t>
  </si>
  <si>
    <t>Session Location</t>
  </si>
  <si>
    <t>Time In</t>
  </si>
  <si>
    <t>Time Out</t>
  </si>
  <si>
    <t>Session Sheet Ref</t>
  </si>
  <si>
    <t>Activity Date</t>
  </si>
  <si>
    <t>Sales Rep Name</t>
  </si>
  <si>
    <t>Sales Rep Contact</t>
  </si>
  <si>
    <t>Host</t>
  </si>
  <si>
    <t>Host Contact</t>
  </si>
  <si>
    <t>Nearest Dealer</t>
  </si>
  <si>
    <t>Dealer Name</t>
  </si>
  <si>
    <t>Contact</t>
  </si>
  <si>
    <t>Session Type</t>
  </si>
  <si>
    <t>Village / Mauza</t>
  </si>
  <si>
    <t>Spot Coordinates</t>
  </si>
  <si>
    <t>Tehsil / District</t>
  </si>
  <si>
    <t>Total Wheat Farmers</t>
  </si>
  <si>
    <t>Total Wheat Acres</t>
  </si>
  <si>
    <t>Know Buctril</t>
  </si>
  <si>
    <t>Used Last Year</t>
  </si>
  <si>
    <t>Will Definitely Use</t>
  </si>
  <si>
    <t>Not Interested</t>
  </si>
  <si>
    <t>Estimated Buctril Acres from this Session</t>
  </si>
  <si>
    <t xml:space="preserve"> Score Understood: Yield Loss 20-40%</t>
  </si>
  <si>
    <t>Score Understood: Golden Period</t>
  </si>
  <si>
    <t>Score Understood: Buctril Broadleaf</t>
  </si>
  <si>
    <t>Score Understood Combine Benefit: Buctril+Atlantis</t>
  </si>
  <si>
    <t>Score: Safety PPE</t>
  </si>
  <si>
    <t>Reason to  Use: Better Weed Control</t>
  </si>
  <si>
    <t>Reason to Use: Safe on Crop</t>
  </si>
  <si>
    <t>Reason to use: Have Trust in Bayer</t>
  </si>
  <si>
    <t>Reason to Use: Good Past Experience</t>
  </si>
  <si>
    <t>Reason to Use: Dealer Recommending</t>
  </si>
  <si>
    <t>Reason to Use: Offer/Gift</t>
  </si>
  <si>
    <t>Reason to Use: Other</t>
  </si>
  <si>
    <t>Reason Not to Use: Price Too High</t>
  </si>
  <si>
    <t>Reason Not to Use: Happy with Generic</t>
  </si>
  <si>
    <t>Reason Not to Use: Fear of Burn</t>
  </si>
  <si>
    <t>Reason Not to Use: No Money</t>
  </si>
  <si>
    <t>Reason Not to Use: Not Available</t>
  </si>
  <si>
    <t>Reason Not to Use: Do Not Believe</t>
  </si>
  <si>
    <t>Reason Not to Use: Other</t>
  </si>
  <si>
    <t>No. of Key Influencers (Names Highlighted)</t>
  </si>
  <si>
    <t>Plan Yes Count</t>
  </si>
  <si>
    <t>Plan Maybe Count</t>
  </si>
  <si>
    <t>Plan No Count</t>
  </si>
  <si>
    <t>Awareness Rate</t>
  </si>
  <si>
    <t>Estimated Acres per Wheat Farmer</t>
  </si>
  <si>
    <t>Average Understanding Score</t>
  </si>
  <si>
    <t>Top Reason to Use (session)</t>
  </si>
  <si>
    <t>Top Reason Not to Use (session)</t>
  </si>
  <si>
    <t>Competitor Brands Mentioned (Key Influencers)</t>
  </si>
  <si>
    <t xml:space="preserve">Start </t>
  </si>
  <si>
    <t>D1S1</t>
  </si>
  <si>
    <t>D1S2</t>
  </si>
  <si>
    <t>D2S1</t>
  </si>
  <si>
    <t>D2S2</t>
  </si>
  <si>
    <t>D3S1</t>
  </si>
  <si>
    <t>D3S2</t>
  </si>
  <si>
    <t>D4S1</t>
  </si>
  <si>
    <t>D4S2</t>
  </si>
  <si>
    <t>D5S1</t>
  </si>
  <si>
    <t>D5S2</t>
  </si>
  <si>
    <t>D6S1</t>
  </si>
  <si>
    <t>D6S2</t>
  </si>
  <si>
    <t>D7S1</t>
  </si>
  <si>
    <t>D7S2</t>
  </si>
  <si>
    <t>D8S1</t>
  </si>
  <si>
    <t>D8S2</t>
  </si>
  <si>
    <t>D9S1</t>
  </si>
  <si>
    <t>D9S2</t>
  </si>
  <si>
    <t>D9S3</t>
  </si>
  <si>
    <t>Muzaffar Ghar</t>
  </si>
  <si>
    <t>D10S1</t>
  </si>
  <si>
    <t>D10S2</t>
  </si>
  <si>
    <t>D11S1</t>
  </si>
  <si>
    <t>D11S2</t>
  </si>
  <si>
    <t>D11S3</t>
  </si>
  <si>
    <t>Karor Lal Esan</t>
  </si>
  <si>
    <t>D12S1</t>
  </si>
  <si>
    <t>D12S2</t>
  </si>
  <si>
    <t>D12S3</t>
  </si>
  <si>
    <t>D13S1</t>
  </si>
  <si>
    <t>D13S2</t>
  </si>
  <si>
    <t>D13S3</t>
  </si>
  <si>
    <t>D14S1</t>
  </si>
  <si>
    <t>D14S2</t>
  </si>
  <si>
    <t>D14S3</t>
  </si>
  <si>
    <t>D15S1</t>
  </si>
  <si>
    <t>D15S2</t>
  </si>
  <si>
    <t>D15S3</t>
  </si>
  <si>
    <t>D16S1</t>
  </si>
  <si>
    <t>D16S2</t>
  </si>
  <si>
    <t>D17S1</t>
  </si>
  <si>
    <t>D17S2</t>
  </si>
  <si>
    <t>Buctril Super – Wheat Farmer Session QUICK REPORT</t>
  </si>
  <si>
    <t>Day:</t>
  </si>
  <si>
    <t>1. Session Summary</t>
  </si>
  <si>
    <t>Spot:(Dealer shop/ Field /Dera /Other)</t>
  </si>
  <si>
    <t>Sessopm</t>
  </si>
  <si>
    <t>Nearest Dealer Name, Shop</t>
  </si>
  <si>
    <t>Location Coordinate:</t>
  </si>
  <si>
    <t>Ameen khan Chacharr</t>
  </si>
  <si>
    <t>Hakim Ali Chachar</t>
  </si>
  <si>
    <t xml:space="preserve"> 0306-8250645</t>
  </si>
  <si>
    <t>Amar Lal, Amar Lal Pesticides</t>
  </si>
  <si>
    <t>0300-3263827</t>
  </si>
  <si>
    <t>28°09'13.2"N 69°48'59.7"E</t>
  </si>
  <si>
    <t>2. Buctril Awareness &amp; Intent (numbers only)</t>
  </si>
  <si>
    <t>Total farmers present</t>
  </si>
  <si>
    <t>Total wheat farmers (approx.)</t>
  </si>
  <si>
    <t>Total wheat acres represented (approx.)</t>
  </si>
  <si>
    <t>Farmers who already know Buctril Super</t>
  </si>
  <si>
    <t>Farmers who used Buctril Super last year</t>
  </si>
  <si>
    <t>Farmers who say they will definitely use this year</t>
  </si>
  <si>
    <t>Farmers who say 'maybe' / will think</t>
  </si>
  <si>
    <t>Farmers clearly not interested</t>
  </si>
  <si>
    <t>Estimated acres to be sprayed with Buctril Super (this group)</t>
  </si>
  <si>
    <t>3. Message Understanding (1–3 score for whole group)</t>
  </si>
  <si>
    <t>Score Guide: 1 = Not understood, 2 = Partly understood, 3 = Very clear</t>
  </si>
  <si>
    <t>Score (1–3)</t>
  </si>
  <si>
    <t>Weeds can reduce wheat yield by 20–40%</t>
  </si>
  <si>
    <t>Golden Period: 30–40 days after sowing is critical for weed control</t>
  </si>
  <si>
    <t>Buctril Super = for broadleaf weeds in wheat</t>
  </si>
  <si>
    <t>Buctril Super + Atlantis Super = for mixed weeds (broadleaf + grassy)</t>
  </si>
  <si>
    <t>Safety &amp; PPE (no smoking, gloves/mask, wash after spray)</t>
  </si>
  <si>
    <t>4. Reasons to Use / Not Use Buctril Super (count how many farmers said each)</t>
  </si>
  <si>
    <t>Reasons to USE Buctril Super</t>
  </si>
  <si>
    <t>Supervisor to observe Reasons NOT to use / delay (DON’T ASK, JUDGE)</t>
  </si>
  <si>
    <t>Reason</t>
  </si>
  <si>
    <t>Count</t>
  </si>
  <si>
    <t>Better weed control vs other options</t>
  </si>
  <si>
    <t>Price too high</t>
  </si>
  <si>
    <t>Safe on crop (no burning)</t>
  </si>
  <si>
    <t>Happy with existing generic brand</t>
  </si>
  <si>
    <t>Trust in Bayer brand</t>
  </si>
  <si>
    <t>Fear of crop damage / burning</t>
  </si>
  <si>
    <t>Good past experience</t>
  </si>
  <si>
    <t>No money / credit at the moment</t>
  </si>
  <si>
    <t>Dealer strongly recommending</t>
  </si>
  <si>
    <t>Product not available at dealer</t>
  </si>
  <si>
    <t>Offer / scheme / gift</t>
  </si>
  <si>
    <t>Do not believe in herbicide / prefer manual weeding</t>
  </si>
  <si>
    <t>Other (write)</t>
  </si>
  <si>
    <t>5. Key Influencer Farmers (only 3 quick entries)</t>
  </si>
  <si>
    <t>Farmer Name</t>
  </si>
  <si>
    <t>Mobile / WhatsApp</t>
  </si>
  <si>
    <t>Village</t>
  </si>
  <si>
    <t>Wheat acres (approx.)</t>
  </si>
  <si>
    <t>Buctril Plan (Yes / Maybe / No)</t>
  </si>
  <si>
    <t>Other Brands / Method to control</t>
  </si>
  <si>
    <t>Remarks if any</t>
  </si>
  <si>
    <t>Hakim Ali</t>
  </si>
  <si>
    <t>0306-8250645</t>
  </si>
  <si>
    <t>Ameen Khan Chachar</t>
  </si>
  <si>
    <t>Yes</t>
  </si>
  <si>
    <t>Cap</t>
  </si>
  <si>
    <t>Abdul Hameed</t>
  </si>
  <si>
    <t>0301-2314967</t>
  </si>
  <si>
    <t>Allah Yar</t>
  </si>
  <si>
    <t>Ghulam Nabi</t>
  </si>
  <si>
    <t>0300-3192921</t>
  </si>
  <si>
    <t>Nazir Ahmad</t>
  </si>
  <si>
    <t>0300-2746150</t>
  </si>
  <si>
    <t>Abid Hussain</t>
  </si>
  <si>
    <t>0327-3361442</t>
  </si>
  <si>
    <t>Fasman Ali</t>
  </si>
  <si>
    <t>0306-8250972</t>
  </si>
  <si>
    <t>Bashir Ahmad</t>
  </si>
  <si>
    <t>0305-8253972</t>
  </si>
  <si>
    <t>Syngenta</t>
  </si>
  <si>
    <t>Shaban</t>
  </si>
  <si>
    <t>0303-2549402</t>
  </si>
  <si>
    <t>Asghar Ali</t>
  </si>
  <si>
    <t>0307-8980591</t>
  </si>
  <si>
    <t>FMC</t>
  </si>
  <si>
    <t>Liphari</t>
  </si>
  <si>
    <t>0332-3960809</t>
  </si>
  <si>
    <t>Shabir Ahmad</t>
  </si>
  <si>
    <t>0329-3196761</t>
  </si>
  <si>
    <t>Aneel</t>
  </si>
  <si>
    <t>0329-3723519</t>
  </si>
  <si>
    <t>May be</t>
  </si>
  <si>
    <t>Shahrukh</t>
  </si>
  <si>
    <t>0327-3541028</t>
  </si>
  <si>
    <t>Sajid Hussain</t>
  </si>
  <si>
    <t>0305-3241137</t>
  </si>
  <si>
    <t>Hamid Chachar</t>
  </si>
  <si>
    <t>Abdul Wahid</t>
  </si>
  <si>
    <t>0308-3159851</t>
  </si>
  <si>
    <t>Khamiso Chachar</t>
  </si>
  <si>
    <t>Ghulam Qadir</t>
  </si>
  <si>
    <t>0320-2245305</t>
  </si>
  <si>
    <t>Abdul Samad</t>
  </si>
  <si>
    <t>0303-4989008</t>
  </si>
  <si>
    <t>Ashiq</t>
  </si>
  <si>
    <t>0301-3510164</t>
  </si>
  <si>
    <t>Muneer</t>
  </si>
  <si>
    <t>0303-3261176</t>
  </si>
  <si>
    <t>Faqir Muhammad</t>
  </si>
  <si>
    <t>Manzoor Ahmad</t>
  </si>
  <si>
    <t>0302-3217746</t>
  </si>
  <si>
    <t>0302-3181377</t>
  </si>
  <si>
    <t>Lakhmir</t>
  </si>
  <si>
    <t>Zahid</t>
  </si>
  <si>
    <t>0307-2484845</t>
  </si>
  <si>
    <t>Evvol</t>
  </si>
  <si>
    <t>Ali Nawaz</t>
  </si>
  <si>
    <t>0301-4626015</t>
  </si>
  <si>
    <t>Mashoq Ali</t>
  </si>
  <si>
    <t>Imtiaz Ali</t>
  </si>
  <si>
    <t>0303-3351438</t>
  </si>
  <si>
    <t>Yar Muhammad</t>
  </si>
  <si>
    <t>Akram</t>
  </si>
  <si>
    <t>0305-3390322</t>
  </si>
  <si>
    <t>Anbab Ali</t>
  </si>
  <si>
    <t>0306-2859649</t>
  </si>
  <si>
    <t>Godhu Chachar</t>
  </si>
  <si>
    <t>Nasir Ahmad</t>
  </si>
  <si>
    <t>0303-2465155</t>
  </si>
  <si>
    <t>Saeed Ahmad</t>
  </si>
  <si>
    <t>0306-8291835</t>
  </si>
  <si>
    <t>6. Competition &amp; Dealer Feedback</t>
  </si>
  <si>
    <t>Top competitor brands mentioned (write names)</t>
  </si>
  <si>
    <t>Any competitor schemes in past/future (credit, discount, gifts)?</t>
  </si>
  <si>
    <t>Dealer attitude to Buctril Super (supportive / neutral / prefers other brands)</t>
  </si>
  <si>
    <t>Host Comments about session:</t>
  </si>
  <si>
    <t>Excellent</t>
  </si>
  <si>
    <t xml:space="preserve">Name, </t>
  </si>
  <si>
    <t xml:space="preserve">Contact, </t>
  </si>
  <si>
    <t>Sign</t>
  </si>
  <si>
    <t>Sales Staff  Feedback about the session:</t>
  </si>
  <si>
    <t>Sadiq Hussain</t>
  </si>
  <si>
    <t>0301-2124357</t>
  </si>
  <si>
    <t xml:space="preserve">Manager / Backchecker End Note: </t>
  </si>
  <si>
    <t>Session Effectiveness &amp; Intent (Overall Group)</t>
  </si>
  <si>
    <t>Selection / Notes</t>
  </si>
  <si>
    <t>Choices</t>
  </si>
  <si>
    <t>Entry</t>
  </si>
  <si>
    <t xml:space="preserve">Understood 20–40% yield loss due to weeds? </t>
  </si>
  <si>
    <t>(Clear / Some / Not clear)</t>
  </si>
  <si>
    <t>Clear</t>
  </si>
  <si>
    <t xml:space="preserve">Remember Golden Period (30–40 days after sowing)? </t>
  </si>
  <si>
    <t>(Most / Few / None)</t>
  </si>
  <si>
    <t>Most</t>
  </si>
  <si>
    <t xml:space="preserve">Understood Buctril Super role (Broadleaf weeds in wheat)? </t>
  </si>
  <si>
    <t>(Clear / Mixed / Not clear)</t>
  </si>
  <si>
    <t xml:space="preserve">Recall approximate dose &amp; water (≈300 ml/acre &amp; 80–100 L)? </t>
  </si>
  <si>
    <t xml:space="preserve">Understood combo Buctril + Atlantis for mixed weeds? </t>
  </si>
  <si>
    <t>(Yes / Some confusion / No)</t>
  </si>
  <si>
    <t>Safety &amp; PPE messages taken seriously?</t>
  </si>
  <si>
    <t xml:space="preserve"> (Yes / Some / No)</t>
  </si>
  <si>
    <t>Commercial Intent &amp; Outcomes</t>
  </si>
  <si>
    <t>Field</t>
  </si>
  <si>
    <t>Required</t>
  </si>
  <si>
    <t xml:space="preserve">Repeat users committing Buctril Super this season </t>
  </si>
  <si>
    <t>(no. of farmers)</t>
  </si>
  <si>
    <t>New farmers saying 'I will definitely use' (no. of farmers)</t>
  </si>
  <si>
    <t>Farmers saying 'I may consider' (no. of farmers)</t>
  </si>
  <si>
    <t>Farmers refusing / uninterested (no. of farmers)</t>
  </si>
  <si>
    <t>Committed acres for Buctril Super (firm)</t>
  </si>
  <si>
    <t>Potential additional acres (interested but not firm)</t>
  </si>
  <si>
    <t xml:space="preserve">Main reasons to use </t>
  </si>
  <si>
    <t>(better control, crop safety, trust, dealer advice, etc)</t>
  </si>
  <si>
    <t xml:space="preserve">Main reasons for hesitation </t>
  </si>
  <si>
    <t>(e.g. price, trust in generics, fear of burn, availability)</t>
  </si>
  <si>
    <t>Competition &amp; Market Insight</t>
  </si>
  <si>
    <t>Main competitor herbicide brands mentioned</t>
  </si>
  <si>
    <t xml:space="preserve">Competitor schemes/offers </t>
  </si>
  <si>
    <t>(credit, gifts, discounts, etc)</t>
  </si>
  <si>
    <t>Discount</t>
  </si>
  <si>
    <t xml:space="preserve">Dealer feedback on Buctril Super </t>
  </si>
  <si>
    <t>(stock, movement, attitude)</t>
  </si>
  <si>
    <t>Photos, Quotes &amp; Marketing Remarks</t>
  </si>
  <si>
    <t>Notes</t>
  </si>
  <si>
    <t xml:space="preserve">Photos / videos taken? </t>
  </si>
  <si>
    <t>(Village Entry, Exit, Aerial Footage,  excittment, Group calls, Engagements)</t>
  </si>
  <si>
    <t>Farmer quotes worth using in marketing (write exact words)</t>
  </si>
  <si>
    <t>What worked best in this session?</t>
  </si>
  <si>
    <t>Gifts, Discussion, Q&amp;A, Anchor's Opening,  Part of Speech, any other</t>
  </si>
  <si>
    <t>Discussion, Part of Speech</t>
  </si>
  <si>
    <t>What to improve in future sessions (content / visuals / timing)?</t>
  </si>
  <si>
    <t>New ideas or opportunities spotted (local influencer, Model Field, village event)?</t>
  </si>
  <si>
    <t xml:space="preserve">Desired to have Demo plot in earby area </t>
  </si>
  <si>
    <t xml:space="preserve">Naseer Dhondo </t>
  </si>
  <si>
    <t>Jam Wali Dhino</t>
  </si>
  <si>
    <t>0300-3267636</t>
  </si>
  <si>
    <t>28°08'04.8"N 69°50'12.1"E</t>
  </si>
  <si>
    <t>Jam Wali</t>
  </si>
  <si>
    <t>03083267636</t>
  </si>
  <si>
    <t>Nasir Dhandu</t>
  </si>
  <si>
    <t>Jam Mevo</t>
  </si>
  <si>
    <t>03003267636</t>
  </si>
  <si>
    <t>03025362333</t>
  </si>
  <si>
    <t>Aneel Ahmad</t>
  </si>
  <si>
    <t>03083687200</t>
  </si>
  <si>
    <t>Gul Shair</t>
  </si>
  <si>
    <t>03052352036</t>
  </si>
  <si>
    <t>Agro Mark</t>
  </si>
  <si>
    <t>Jummu</t>
  </si>
  <si>
    <t>03009316038</t>
  </si>
  <si>
    <t>Mehtab</t>
  </si>
  <si>
    <t>03052452692</t>
  </si>
  <si>
    <t>Pehlwan</t>
  </si>
  <si>
    <t>03072625643</t>
  </si>
  <si>
    <t>Akhtiar</t>
  </si>
  <si>
    <t>03083846476</t>
  </si>
  <si>
    <t>Shahzad</t>
  </si>
  <si>
    <t>03069721760</t>
  </si>
  <si>
    <t>Basril</t>
  </si>
  <si>
    <t>03013872315</t>
  </si>
  <si>
    <t>Nawab</t>
  </si>
  <si>
    <t>03088982508</t>
  </si>
  <si>
    <t>Ahmad</t>
  </si>
  <si>
    <t>03073944598</t>
  </si>
  <si>
    <t>Inderzado</t>
  </si>
  <si>
    <t>03089316038</t>
  </si>
  <si>
    <t>Mir Hassan</t>
  </si>
  <si>
    <t>03062242038</t>
  </si>
  <si>
    <t>Allah Wasayo</t>
  </si>
  <si>
    <t>03077515701</t>
  </si>
  <si>
    <t>Abbas</t>
  </si>
  <si>
    <t>03022314200</t>
  </si>
  <si>
    <t>Ramzan</t>
  </si>
  <si>
    <t>03000415116</t>
  </si>
  <si>
    <t>Aftab</t>
  </si>
  <si>
    <t>Aslam Khan</t>
  </si>
  <si>
    <t>03013413429</t>
  </si>
  <si>
    <t>Shakeel Ahmad</t>
  </si>
  <si>
    <t>03013417287</t>
  </si>
  <si>
    <t>Allah Bakhsh</t>
  </si>
  <si>
    <t>03013413920</t>
  </si>
  <si>
    <t>Tanvir Ahmad</t>
  </si>
  <si>
    <t>03006394204</t>
  </si>
  <si>
    <t>Amir Bakhsh</t>
  </si>
  <si>
    <t>03089306277</t>
  </si>
  <si>
    <t>Maqsood</t>
  </si>
  <si>
    <t>03083327573</t>
  </si>
  <si>
    <t>03013412989</t>
  </si>
  <si>
    <t>ICI</t>
  </si>
  <si>
    <t>Mansoor</t>
  </si>
  <si>
    <t>Lal Bukhsh</t>
  </si>
  <si>
    <t>03021537743</t>
  </si>
  <si>
    <t>Gulab</t>
  </si>
  <si>
    <t>03052334980</t>
  </si>
  <si>
    <t>Noor Hasan</t>
  </si>
  <si>
    <t>03082921203</t>
  </si>
  <si>
    <t>Dilbar</t>
  </si>
  <si>
    <t>03062689295</t>
  </si>
  <si>
    <t>Abdul Kasim</t>
  </si>
  <si>
    <t>03073135599</t>
  </si>
  <si>
    <t>03073519559</t>
  </si>
  <si>
    <t>Shahbaz</t>
  </si>
  <si>
    <t>03061328932</t>
  </si>
  <si>
    <t>Ghulam Haider</t>
  </si>
  <si>
    <t>03084445552</t>
  </si>
  <si>
    <t>M. Sharif</t>
  </si>
  <si>
    <t>03031515163</t>
  </si>
  <si>
    <t>Sygenta, FMC, Sun Crop</t>
  </si>
  <si>
    <t>Informatiive and Usefull</t>
  </si>
  <si>
    <t>0300 - 3267636</t>
  </si>
  <si>
    <t>Gifts, Q&amp;A</t>
  </si>
  <si>
    <t>Desired to have Demo plot in earby area</t>
  </si>
  <si>
    <t>Session Type (Dealer shop / Field / Dera / Other)</t>
  </si>
  <si>
    <t>New ideas or opportunities spotted (local influencer, demo plot, village event)?</t>
  </si>
  <si>
    <t>Matal Mahar</t>
  </si>
  <si>
    <t>M. Moosa</t>
  </si>
  <si>
    <t xml:space="preserve"> 0300-3660064</t>
  </si>
  <si>
    <t>Papu Ram, New Darvaish Pesicide</t>
  </si>
  <si>
    <t>0333-7248105</t>
  </si>
  <si>
    <t>28°01'58.2"N 69°42'14.7"E</t>
  </si>
  <si>
    <t>Wazir Ahmad</t>
  </si>
  <si>
    <t>0300-2407618</t>
  </si>
  <si>
    <t>Goth Mitha Matari</t>
  </si>
  <si>
    <t>Ghulam Rasool</t>
  </si>
  <si>
    <t>0347-5361497</t>
  </si>
  <si>
    <t>Shareef Rafi</t>
  </si>
  <si>
    <t>0303-6118751</t>
  </si>
  <si>
    <t>Guncrop</t>
  </si>
  <si>
    <t>Abdul Ghaffar</t>
  </si>
  <si>
    <t>0307-3151243</t>
  </si>
  <si>
    <t>Rashan Malik</t>
  </si>
  <si>
    <t>0303-7644947</t>
  </si>
  <si>
    <t>Nasir</t>
  </si>
  <si>
    <t>0300-8107072</t>
  </si>
  <si>
    <t>Farman Daho</t>
  </si>
  <si>
    <t>0308-3341787</t>
  </si>
  <si>
    <t>M. Musa</t>
  </si>
  <si>
    <t>0300-3660664</t>
  </si>
  <si>
    <t>Min Ahmad</t>
  </si>
  <si>
    <t>0307-3878848</t>
  </si>
  <si>
    <t>Naliud Buksh</t>
  </si>
  <si>
    <t>0303-3113178</t>
  </si>
  <si>
    <t>Abdul Rasheed</t>
  </si>
  <si>
    <t>0304-6665106</t>
  </si>
  <si>
    <t>Liaqat Ali</t>
  </si>
  <si>
    <t>0305-3240572</t>
  </si>
  <si>
    <t>Akbar Ali</t>
  </si>
  <si>
    <t>0315-1000173</t>
  </si>
  <si>
    <t>Jameel Ahmad</t>
  </si>
  <si>
    <t>0300-9319728</t>
  </si>
  <si>
    <t>Muhammad Ali</t>
  </si>
  <si>
    <t>0303-2799580</t>
  </si>
  <si>
    <t>Ali Akhtar</t>
  </si>
  <si>
    <t>0300-3155255</t>
  </si>
  <si>
    <t>Taued Ahmad</t>
  </si>
  <si>
    <t>0302-1258254</t>
  </si>
  <si>
    <t>Abubakar</t>
  </si>
  <si>
    <t>0341-1250307</t>
  </si>
  <si>
    <t>Liaqat Ali Monan</t>
  </si>
  <si>
    <t>0306-6550688</t>
  </si>
  <si>
    <t>Haider Ali</t>
  </si>
  <si>
    <t>0306-3966239</t>
  </si>
  <si>
    <t>Ameer Maravia</t>
  </si>
  <si>
    <t>0305-3322634</t>
  </si>
  <si>
    <t>Topsun</t>
  </si>
  <si>
    <t>Asif Lighari</t>
  </si>
  <si>
    <t>0303-7500113</t>
  </si>
  <si>
    <t>Imdad Ali</t>
  </si>
  <si>
    <t>0307-3451345</t>
  </si>
  <si>
    <t>Rahib Ali</t>
  </si>
  <si>
    <t>0303-3231704</t>
  </si>
  <si>
    <t>Ali Akbar Mohd</t>
  </si>
  <si>
    <t>0305-7161796</t>
  </si>
  <si>
    <t>Nisar Monan</t>
  </si>
  <si>
    <t>0300-3617756</t>
  </si>
  <si>
    <t>Zulfiqar Ali</t>
  </si>
  <si>
    <t>0306-3132157</t>
  </si>
  <si>
    <t>M. Sadiq Mehr</t>
  </si>
  <si>
    <t>0300-2021899</t>
  </si>
  <si>
    <t>Sadaq Masood Ali</t>
  </si>
  <si>
    <t>0344-7786106</t>
  </si>
  <si>
    <t>0306-7723309</t>
  </si>
  <si>
    <t>0300- 3660064</t>
  </si>
  <si>
    <t>waqar Ahmad</t>
  </si>
  <si>
    <t>0311-2121427</t>
  </si>
  <si>
    <t>Crop Safety</t>
  </si>
  <si>
    <t>Opening Discussion</t>
  </si>
  <si>
    <t>Village Event</t>
  </si>
  <si>
    <t xml:space="preserve">Abdullah Rajni </t>
  </si>
  <si>
    <t xml:space="preserve">Shafique Ahmed </t>
  </si>
  <si>
    <t xml:space="preserve"> 0309-3897158</t>
  </si>
  <si>
    <t>28°00'29.6"N 69°43'34.1"E</t>
  </si>
  <si>
    <t>Shafiq Ahmad</t>
  </si>
  <si>
    <t>0309-3897158</t>
  </si>
  <si>
    <t>Abdullah Rajni</t>
  </si>
  <si>
    <t>Cap.</t>
  </si>
  <si>
    <t>Qaeed Ahmad</t>
  </si>
  <si>
    <t>0303-3649601</t>
  </si>
  <si>
    <t>Bari Buksh</t>
  </si>
  <si>
    <t>0306-3194593</t>
  </si>
  <si>
    <t>Bakas Ali</t>
  </si>
  <si>
    <t>0303-3183576</t>
  </si>
  <si>
    <t>Target</t>
  </si>
  <si>
    <t>Sabir Ali</t>
  </si>
  <si>
    <t>0307-1611511</t>
  </si>
  <si>
    <t>Abdul Majeed</t>
  </si>
  <si>
    <t>0309-2897158</t>
  </si>
  <si>
    <t>Abid Ali</t>
  </si>
  <si>
    <t>0303-8111095</t>
  </si>
  <si>
    <t>Khalil Ahmad</t>
  </si>
  <si>
    <t>0323-7276978</t>
  </si>
  <si>
    <t>0303-3779434</t>
  </si>
  <si>
    <t>Makhan Khan</t>
  </si>
  <si>
    <t>0307-3916671</t>
  </si>
  <si>
    <t>Zakir Ali</t>
  </si>
  <si>
    <t>0324-7208858</t>
  </si>
  <si>
    <t>Danjhan Ali</t>
  </si>
  <si>
    <t>0300-3195427</t>
  </si>
  <si>
    <t>Jawad</t>
  </si>
  <si>
    <t>0307-3267093</t>
  </si>
  <si>
    <t>Shabin Ahmad</t>
  </si>
  <si>
    <t>0301-2831172</t>
  </si>
  <si>
    <t>0309-3100621</t>
  </si>
  <si>
    <t>Sikundar Ali</t>
  </si>
  <si>
    <t>0300-3116397</t>
  </si>
  <si>
    <t>Abdur Rehman</t>
  </si>
  <si>
    <t>0309-2911209</t>
  </si>
  <si>
    <t>0306-2673426</t>
  </si>
  <si>
    <t>Mehmood Ali</t>
  </si>
  <si>
    <t>0306-9677345</t>
  </si>
  <si>
    <t>Rohin Ali</t>
  </si>
  <si>
    <t>0306-3867673</t>
  </si>
  <si>
    <t>Mukhtiar</t>
  </si>
  <si>
    <t>0306-3616190</t>
  </si>
  <si>
    <t>Suncrop</t>
  </si>
  <si>
    <t>0303-6116751</t>
  </si>
  <si>
    <t>Naik</t>
  </si>
  <si>
    <t>0302-3828057</t>
  </si>
  <si>
    <t>M. Farooq</t>
  </si>
  <si>
    <t>0314-0348456</t>
  </si>
  <si>
    <t>0308-1347333</t>
  </si>
  <si>
    <t>M. Buksh</t>
  </si>
  <si>
    <t>Mohib</t>
  </si>
  <si>
    <t>0303-3722306</t>
  </si>
  <si>
    <t>Usman</t>
  </si>
  <si>
    <t>0324-3303253</t>
  </si>
  <si>
    <t>M. Ibrahim</t>
  </si>
  <si>
    <t>0305-8399012</t>
  </si>
  <si>
    <t>Jamal Din</t>
  </si>
  <si>
    <t>0306-0322115</t>
  </si>
  <si>
    <t>M. Teal</t>
  </si>
  <si>
    <t>0303-3866435</t>
  </si>
  <si>
    <t>Lashkar Ali</t>
  </si>
  <si>
    <t>0300-3661507</t>
  </si>
  <si>
    <t>N. Islam</t>
  </si>
  <si>
    <t>0303-3701698</t>
  </si>
  <si>
    <t>Mushtaq Ali</t>
  </si>
  <si>
    <t>0306-2467064</t>
  </si>
  <si>
    <t>Chaman Ali</t>
  </si>
  <si>
    <t>0305-3952449</t>
  </si>
  <si>
    <t>Ishaq</t>
  </si>
  <si>
    <t>0335-1233462</t>
  </si>
  <si>
    <t>Khair Muhammad</t>
  </si>
  <si>
    <t>0334-4972023</t>
  </si>
  <si>
    <t>Shafiq Ahmed</t>
  </si>
  <si>
    <t>0304-3897158</t>
  </si>
  <si>
    <t>Tanveer Ahmed</t>
  </si>
  <si>
    <t>0320-1323046</t>
  </si>
  <si>
    <t>Sygenta</t>
  </si>
  <si>
    <t>Discussion</t>
  </si>
  <si>
    <t>Village Egent</t>
  </si>
  <si>
    <t>Yes/No</t>
  </si>
  <si>
    <t>Abdullah Laakhan</t>
  </si>
  <si>
    <t>0300-3117949</t>
  </si>
  <si>
    <t>Ameer Bukhash, Ameer Bukhsh Pest</t>
  </si>
  <si>
    <t>0302-3157094</t>
  </si>
  <si>
    <t>28°01'58.6"N 69°22'54.6"E</t>
  </si>
  <si>
    <t>Niaz Ahmad</t>
  </si>
  <si>
    <t>0303-2466872</t>
  </si>
  <si>
    <t>Abdullah Lakhan</t>
  </si>
  <si>
    <t>Jaloti</t>
  </si>
  <si>
    <t>Sana Ullah</t>
  </si>
  <si>
    <t>0304-7479320</t>
  </si>
  <si>
    <t>0303-3341301</t>
  </si>
  <si>
    <t>M. Ameen</t>
  </si>
  <si>
    <t>0307-2712341</t>
  </si>
  <si>
    <t>Abdur Rasheed</t>
  </si>
  <si>
    <t>0306-3361492</t>
  </si>
  <si>
    <t>Abdul Hakim</t>
  </si>
  <si>
    <t>0306-6177319</t>
  </si>
  <si>
    <t>Injam Ali</t>
  </si>
  <si>
    <t>0306-8202312</t>
  </si>
  <si>
    <t>M. Ishaq</t>
  </si>
  <si>
    <t>0309-3991912</t>
  </si>
  <si>
    <t>Abdul Sammad</t>
  </si>
  <si>
    <t>0306-1136049</t>
  </si>
  <si>
    <t>Kafique Ahmad</t>
  </si>
  <si>
    <t>0323-3561778</t>
  </si>
  <si>
    <t>M. Mithal</t>
  </si>
  <si>
    <t>0301-3831091</t>
  </si>
  <si>
    <t>Abdul Wahab</t>
  </si>
  <si>
    <t>0304-7525435</t>
  </si>
  <si>
    <t>0303-3117949</t>
  </si>
  <si>
    <t>Abdul Aziz</t>
  </si>
  <si>
    <t>0307-8223596</t>
  </si>
  <si>
    <t>Abdul Wajid</t>
  </si>
  <si>
    <t>0307-7179616</t>
  </si>
  <si>
    <t>0306-2209962</t>
  </si>
  <si>
    <t>Allah Jiwaya</t>
  </si>
  <si>
    <t>0308-2197040</t>
  </si>
  <si>
    <t>Huzoor Buksh</t>
  </si>
  <si>
    <t>0305-7887511</t>
  </si>
  <si>
    <t>Haji Subtah</t>
  </si>
  <si>
    <t>0301-2647168</t>
  </si>
  <si>
    <t>Ehsan ul Haq</t>
  </si>
  <si>
    <t>0304-7511024</t>
  </si>
  <si>
    <t>Shammez</t>
  </si>
  <si>
    <t>0302-7583474</t>
  </si>
  <si>
    <t>Zameer</t>
  </si>
  <si>
    <t>0305-3935738</t>
  </si>
  <si>
    <t>Barkat</t>
  </si>
  <si>
    <t>0302-3195661</t>
  </si>
  <si>
    <t>Nasrullah</t>
  </si>
  <si>
    <t>0302-3982427</t>
  </si>
  <si>
    <t>Ayub Lakhan</t>
  </si>
  <si>
    <t>Khan Muhammad</t>
  </si>
  <si>
    <t>0301-2170049</t>
  </si>
  <si>
    <t>Sabura</t>
  </si>
  <si>
    <t>0306-2538329</t>
  </si>
  <si>
    <t>Riaz Ahmad</t>
  </si>
  <si>
    <t>0300-6815027</t>
  </si>
  <si>
    <t>Rasool Buksh</t>
  </si>
  <si>
    <t>0300-4611421</t>
  </si>
  <si>
    <t>0304-2589973</t>
  </si>
  <si>
    <t>Jalil</t>
  </si>
  <si>
    <t>0308-3852555</t>
  </si>
  <si>
    <t>M. Khalil</t>
  </si>
  <si>
    <t>0300-2588184</t>
  </si>
  <si>
    <t>Qalandar Buksh</t>
  </si>
  <si>
    <t>0305-3184731</t>
  </si>
  <si>
    <t>Mir Hasan</t>
  </si>
  <si>
    <t>0303-2494733</t>
  </si>
  <si>
    <t>M. Yasin</t>
  </si>
  <si>
    <t>0310-1116333</t>
  </si>
  <si>
    <t>Zafar Ullah</t>
  </si>
  <si>
    <t>0300-8118941</t>
  </si>
  <si>
    <t>Shafique</t>
  </si>
  <si>
    <t>0323-3288649</t>
  </si>
  <si>
    <t>M. Ismail</t>
  </si>
  <si>
    <t>0323-3178175</t>
  </si>
  <si>
    <t>0310-3062187</t>
  </si>
  <si>
    <t>0300-3117449</t>
  </si>
  <si>
    <t>Farooq Ahmad</t>
  </si>
  <si>
    <t>0305-3014237</t>
  </si>
  <si>
    <t>Q&amp;A</t>
  </si>
  <si>
    <t>M. Qasim Ghooto</t>
  </si>
  <si>
    <t>Raeis M. Punal</t>
  </si>
  <si>
    <t>0300-3262285</t>
  </si>
  <si>
    <t>28°02'06.1"N 69°15'52.7"E</t>
  </si>
  <si>
    <t>Raees Muhammad</t>
  </si>
  <si>
    <t>0300-3762285</t>
  </si>
  <si>
    <t>Raees M. Qasim</t>
  </si>
  <si>
    <t>Abdul Ghafar</t>
  </si>
  <si>
    <t>0306-3361532</t>
  </si>
  <si>
    <t>Faqeer Muhammad</t>
  </si>
  <si>
    <t>0306-8255966</t>
  </si>
  <si>
    <t>Zoheer Ahmad</t>
  </si>
  <si>
    <t>0337-2566525</t>
  </si>
  <si>
    <t>Daim</t>
  </si>
  <si>
    <t>0303-3913914</t>
  </si>
  <si>
    <t>M. Shaban</t>
  </si>
  <si>
    <t>0303-7773407</t>
  </si>
  <si>
    <t>Sikandar</t>
  </si>
  <si>
    <t>0329-3370275</t>
  </si>
  <si>
    <t>Haji Chand</t>
  </si>
  <si>
    <t>0301-2671358</t>
  </si>
  <si>
    <t>Younas</t>
  </si>
  <si>
    <t>0307-3203211</t>
  </si>
  <si>
    <t>M. Hasan</t>
  </si>
  <si>
    <t>0325-2258660</t>
  </si>
  <si>
    <t>Ashiq Ali</t>
  </si>
  <si>
    <t>0307-3179538</t>
  </si>
  <si>
    <t>Manthar</t>
  </si>
  <si>
    <t>M. Younas</t>
  </si>
  <si>
    <t>0308-7154944</t>
  </si>
  <si>
    <t>Ijaz</t>
  </si>
  <si>
    <t>0305-7370378</t>
  </si>
  <si>
    <t>Karim Dad</t>
  </si>
  <si>
    <t>Shewa Kumar</t>
  </si>
  <si>
    <t>0306-2076569</t>
  </si>
  <si>
    <t>Tagat</t>
  </si>
  <si>
    <t>0305-5546891</t>
  </si>
  <si>
    <t>Ikhlaq Ahmad</t>
  </si>
  <si>
    <t>0305-3282211</t>
  </si>
  <si>
    <t>M. Qasim</t>
  </si>
  <si>
    <t>0307-9859400</t>
  </si>
  <si>
    <t>Yameen</t>
  </si>
  <si>
    <t>0333-2838712</t>
  </si>
  <si>
    <t>Roshan</t>
  </si>
  <si>
    <t>0300-3633381</t>
  </si>
  <si>
    <t>Shahid</t>
  </si>
  <si>
    <t>0308-3014089</t>
  </si>
  <si>
    <t>Shah Jahan</t>
  </si>
  <si>
    <t>0300-3261661</t>
  </si>
  <si>
    <t>Dinel Khan</t>
  </si>
  <si>
    <t>0300-3156475</t>
  </si>
  <si>
    <t>Gadir</t>
  </si>
  <si>
    <t>0331-8246112</t>
  </si>
  <si>
    <t>Ali Gul</t>
  </si>
  <si>
    <t>0301-3021266</t>
  </si>
  <si>
    <t>Akbar</t>
  </si>
  <si>
    <t>0334-3721650</t>
  </si>
  <si>
    <t>Nizam</t>
  </si>
  <si>
    <t>0338-3454502</t>
  </si>
  <si>
    <t>Gulshan</t>
  </si>
  <si>
    <t>0303-3174429</t>
  </si>
  <si>
    <t>Hizbullah</t>
  </si>
  <si>
    <t>0315-7810700</t>
  </si>
  <si>
    <t>Part of Speech</t>
  </si>
  <si>
    <t>Visuals</t>
  </si>
  <si>
    <t>Village event</t>
  </si>
  <si>
    <t>Darri Chachar</t>
  </si>
  <si>
    <t xml:space="preserve">Fayaz Ahmed </t>
  </si>
  <si>
    <t xml:space="preserve"> 0300-2326598</t>
  </si>
  <si>
    <t>Sahil Kumar, SSD Evergreen</t>
  </si>
  <si>
    <t>0300-4218988</t>
  </si>
  <si>
    <t>27°52'42.7"N 69°15'44.7"E</t>
  </si>
  <si>
    <t>Fiaz Ahmad</t>
  </si>
  <si>
    <t>0300-3236598</t>
  </si>
  <si>
    <t>Dari Chachar</t>
  </si>
  <si>
    <t>Qafit Ahmad</t>
  </si>
  <si>
    <t>0306-3192591</t>
  </si>
  <si>
    <t>Farid Ahmad</t>
  </si>
  <si>
    <t>0303-3671710</t>
  </si>
  <si>
    <t>Mzammil Ahmad</t>
  </si>
  <si>
    <t>0305-3555445</t>
  </si>
  <si>
    <t>0344-3055204</t>
  </si>
  <si>
    <t>Abdul Hafeez</t>
  </si>
  <si>
    <t>0307-8259816</t>
  </si>
  <si>
    <t>Muzed Hussain</t>
  </si>
  <si>
    <t>0306-3267112</t>
  </si>
  <si>
    <t>Habib Rehman</t>
  </si>
  <si>
    <t>0309-2680624</t>
  </si>
  <si>
    <t>0303-3657992</t>
  </si>
  <si>
    <t>Sajid Chachar</t>
  </si>
  <si>
    <t>0306-2199655</t>
  </si>
  <si>
    <t>Faiq Ali</t>
  </si>
  <si>
    <t>0305-3924580</t>
  </si>
  <si>
    <t>Tariq Husain</t>
  </si>
  <si>
    <t>0376-9286723</t>
  </si>
  <si>
    <t>0302-1524772</t>
  </si>
  <si>
    <t>Amjid Husain</t>
  </si>
  <si>
    <t>0303-3108112</t>
  </si>
  <si>
    <t>Inam</t>
  </si>
  <si>
    <t>0300-8983554</t>
  </si>
  <si>
    <t>Muzaffar</t>
  </si>
  <si>
    <t>0308-2344623</t>
  </si>
  <si>
    <t>Irfan</t>
  </si>
  <si>
    <t>0304-1915881</t>
  </si>
  <si>
    <t>Farman</t>
  </si>
  <si>
    <t>0303-3864212</t>
  </si>
  <si>
    <t>Ghulam Mustafa</t>
  </si>
  <si>
    <t>0303-240832</t>
  </si>
  <si>
    <t>Billo</t>
  </si>
  <si>
    <t>0300-3122954</t>
  </si>
  <si>
    <t>Abdul Halim</t>
  </si>
  <si>
    <t>0303-9009500</t>
  </si>
  <si>
    <t>Abdul Ghaffor</t>
  </si>
  <si>
    <t>0322-3332344</t>
  </si>
  <si>
    <t>Zakir Ahmad</t>
  </si>
  <si>
    <t>0308-3210481</t>
  </si>
  <si>
    <t>Khalid Hussain</t>
  </si>
  <si>
    <t>0300-3149766</t>
  </si>
  <si>
    <t>Humais Ahmed</t>
  </si>
  <si>
    <t>0300-3150258</t>
  </si>
  <si>
    <t>Zohaib Ahmad</t>
  </si>
  <si>
    <t>0304-3549588</t>
  </si>
  <si>
    <t>Shocaib</t>
  </si>
  <si>
    <t>0304-7564115</t>
  </si>
  <si>
    <t>Zubair</t>
  </si>
  <si>
    <t>0309-3462592</t>
  </si>
  <si>
    <t>Sheraz</t>
  </si>
  <si>
    <t>0303-2409717</t>
  </si>
  <si>
    <t>Nazir</t>
  </si>
  <si>
    <t>0304-3812241</t>
  </si>
  <si>
    <t>Bakir</t>
  </si>
  <si>
    <t>0303-2133310</t>
  </si>
  <si>
    <t>0305-7946268</t>
  </si>
  <si>
    <t>Saif Ullah</t>
  </si>
  <si>
    <t>0303-3748335</t>
  </si>
  <si>
    <t>V. Good And informative</t>
  </si>
  <si>
    <t>0300-3626598</t>
  </si>
  <si>
    <t>Imtiaz Ahmad</t>
  </si>
  <si>
    <t>0307-2235762</t>
  </si>
  <si>
    <t>Availablility</t>
  </si>
  <si>
    <t>Kalati Gabol</t>
  </si>
  <si>
    <t>0300-3194825</t>
  </si>
  <si>
    <t>Ravi Kumar, SSD Evergreen</t>
  </si>
  <si>
    <t>0300-3292555</t>
  </si>
  <si>
    <t>27°50'55.0"N 69°26'10.0"E</t>
  </si>
  <si>
    <t>Abdul Rashid</t>
  </si>
  <si>
    <t>0303-3194825</t>
  </si>
  <si>
    <t>Kaliti Gaber</t>
  </si>
  <si>
    <t>0303-3984746</t>
  </si>
  <si>
    <t>Abdullah</t>
  </si>
  <si>
    <t>0301-3261789</t>
  </si>
  <si>
    <t>M. Byzat</t>
  </si>
  <si>
    <t>0300-3265797</t>
  </si>
  <si>
    <t>Al. Muhammad</t>
  </si>
  <si>
    <t>0306-3565824</t>
  </si>
  <si>
    <t>M. Hashim</t>
  </si>
  <si>
    <t>0325-7666472</t>
  </si>
  <si>
    <t>Rashid Ali</t>
  </si>
  <si>
    <t>0308-8230172</t>
  </si>
  <si>
    <t>Kamin Ali</t>
  </si>
  <si>
    <t>0308-3398792</t>
  </si>
  <si>
    <t>Buksh Ali</t>
  </si>
  <si>
    <t>0302-3185728</t>
  </si>
  <si>
    <t>Sudam Humain</t>
  </si>
  <si>
    <t>0324-3202740</t>
  </si>
  <si>
    <t>Barkat Ali</t>
  </si>
  <si>
    <t>0329-3744175</t>
  </si>
  <si>
    <t>Deedar Ali</t>
  </si>
  <si>
    <t>Sahib Ali</t>
  </si>
  <si>
    <t>0301-2372825</t>
  </si>
  <si>
    <t>M. Aslam</t>
  </si>
  <si>
    <t>0302-3729786</t>
  </si>
  <si>
    <t>Manzoor Ali</t>
  </si>
  <si>
    <t>0300-4955587</t>
  </si>
  <si>
    <t>Zakir Hussain</t>
  </si>
  <si>
    <t>0324-2930324</t>
  </si>
  <si>
    <t>Rafiq Ahmad</t>
  </si>
  <si>
    <t>0306-3123775</t>
  </si>
  <si>
    <t>M. Siddique</t>
  </si>
  <si>
    <t>0306-3638401</t>
  </si>
  <si>
    <t>0301-7086183</t>
  </si>
  <si>
    <t>0305-3836402</t>
  </si>
  <si>
    <t>M. Hanif</t>
  </si>
  <si>
    <t>0301-2372230</t>
  </si>
  <si>
    <t>FFC</t>
  </si>
  <si>
    <t>M. Muhtaza</t>
  </si>
  <si>
    <t>0301-2372496</t>
  </si>
  <si>
    <t>Allah Din</t>
  </si>
  <si>
    <t>0331-3204123</t>
  </si>
  <si>
    <t>0301-3882089</t>
  </si>
  <si>
    <t>Muhammad</t>
  </si>
  <si>
    <t>Ilyas Ali</t>
  </si>
  <si>
    <t>0304-1978370</t>
  </si>
  <si>
    <t>Sadaqat Ali</t>
  </si>
  <si>
    <t>0322-3182950</t>
  </si>
  <si>
    <t>0304-0533386</t>
  </si>
  <si>
    <t>Akhtar Ali</t>
  </si>
  <si>
    <t>0305-3237369</t>
  </si>
  <si>
    <t>0301-2617428</t>
  </si>
  <si>
    <t>Ranjha</t>
  </si>
  <si>
    <t>0307-3386437</t>
  </si>
  <si>
    <t>0305-3830241</t>
  </si>
  <si>
    <t>M. Punnal</t>
  </si>
  <si>
    <t>0303-3728604</t>
  </si>
  <si>
    <t>0301-2327371</t>
  </si>
  <si>
    <t>Bahadur Ali</t>
  </si>
  <si>
    <t>0300-9316971</t>
  </si>
  <si>
    <t>Beter Control</t>
  </si>
  <si>
    <t>Price</t>
  </si>
  <si>
    <t>Haji Darya Khan</t>
  </si>
  <si>
    <t>Haji Darya khan</t>
  </si>
  <si>
    <t>0300-8920333</t>
  </si>
  <si>
    <t>Putab Raay, Sanjay Fertilizers</t>
  </si>
  <si>
    <t>0300-317/018</t>
  </si>
  <si>
    <t>28°12'34.3"N 68°34'34.3"E</t>
  </si>
  <si>
    <t>0300-8920339</t>
  </si>
  <si>
    <t>0328-8453185</t>
  </si>
  <si>
    <t>M. Nawaz</t>
  </si>
  <si>
    <t>0301-6325567</t>
  </si>
  <si>
    <t>Ghulam Hussain</t>
  </si>
  <si>
    <t>0301-2303945</t>
  </si>
  <si>
    <t>Mewa Khan</t>
  </si>
  <si>
    <t>0307-9189397</t>
  </si>
  <si>
    <t>Sajjad Khoso</t>
  </si>
  <si>
    <t>0305-8074104</t>
  </si>
  <si>
    <t>M. Saeed Khoso</t>
  </si>
  <si>
    <t>0307-3149643</t>
  </si>
  <si>
    <t>0305-5733996</t>
  </si>
  <si>
    <t>0307-3615007</t>
  </si>
  <si>
    <t>Sikandar Ali</t>
  </si>
  <si>
    <t>0336-3379628</t>
  </si>
  <si>
    <t>Ali Murad</t>
  </si>
  <si>
    <t>0301-0383815</t>
  </si>
  <si>
    <t>0303-3522123</t>
  </si>
  <si>
    <t>Abdul Waheed</t>
  </si>
  <si>
    <t>0305-3687257</t>
  </si>
  <si>
    <t>No</t>
  </si>
  <si>
    <t>Mujahid Ali</t>
  </si>
  <si>
    <t>0305-5925635</t>
  </si>
  <si>
    <t>M. Khan</t>
  </si>
  <si>
    <t>0304-9846462</t>
  </si>
  <si>
    <t>Zameer Ahmad</t>
  </si>
  <si>
    <t>0303-3618756</t>
  </si>
  <si>
    <t>Pir Buksh</t>
  </si>
  <si>
    <t>0303-3933885</t>
  </si>
  <si>
    <t>Abdul Jabbar</t>
  </si>
  <si>
    <t>0309-3449617</t>
  </si>
  <si>
    <t>Hafiz Mehmood</t>
  </si>
  <si>
    <t>0304-2824903</t>
  </si>
  <si>
    <t>Ameer Ahmad</t>
  </si>
  <si>
    <t>0309-3555397</t>
  </si>
  <si>
    <t>Sikandar Khoso</t>
  </si>
  <si>
    <t>0305-3865711</t>
  </si>
  <si>
    <t>Ghulam Sabir</t>
  </si>
  <si>
    <t>0303-2889281</t>
  </si>
  <si>
    <t>M. Yaqoob</t>
  </si>
  <si>
    <t>0305-3912884</t>
  </si>
  <si>
    <t>0321-3187303</t>
  </si>
  <si>
    <t>Ashfaq Ahmad</t>
  </si>
  <si>
    <t>0302-3178910</t>
  </si>
  <si>
    <t>Sumair Khan</t>
  </si>
  <si>
    <t>0307-0263143</t>
  </si>
  <si>
    <t>Qaim Khan</t>
  </si>
  <si>
    <t>0308-8235473</t>
  </si>
  <si>
    <t>Rab Nawaz</t>
  </si>
  <si>
    <t>0305-3254963</t>
  </si>
  <si>
    <t>Inayat Ullah</t>
  </si>
  <si>
    <t>0305-8437024</t>
  </si>
  <si>
    <t>Imran Ali</t>
  </si>
  <si>
    <t>0306-8303216</t>
  </si>
  <si>
    <t>0300-3177264</t>
  </si>
  <si>
    <t>0302-3552879</t>
  </si>
  <si>
    <t>Javeed Ahmad</t>
  </si>
  <si>
    <t>0303-3332502</t>
  </si>
  <si>
    <t>M. Zaman</t>
  </si>
  <si>
    <t>0301-3616594</t>
  </si>
  <si>
    <t>Informative and useful for farmers</t>
  </si>
  <si>
    <t>Khuda Bukhsh</t>
  </si>
  <si>
    <t>0300-1156695</t>
  </si>
  <si>
    <t>Better Control</t>
  </si>
  <si>
    <t>Fear of Burn</t>
  </si>
  <si>
    <t>2 Local Influencers noted</t>
  </si>
  <si>
    <t>Qaeim Khan Khossa 2</t>
  </si>
  <si>
    <t xml:space="preserve"> Haji ShahaL khan</t>
  </si>
  <si>
    <t>0300-3174711</t>
  </si>
  <si>
    <t>Purtab Roy, Sanjay Fertilizer Agency</t>
  </si>
  <si>
    <t>030-317/018</t>
  </si>
  <si>
    <t>28°11'22.1"N 68°35'18.0"E</t>
  </si>
  <si>
    <t>Haji Shahal</t>
  </si>
  <si>
    <t>0300-3147711</t>
  </si>
  <si>
    <t>Qaim Khan Khoso II</t>
  </si>
  <si>
    <t>Imran Khan</t>
  </si>
  <si>
    <t>0302-7122064</t>
  </si>
  <si>
    <t>Haji Khuda Bux</t>
  </si>
  <si>
    <t>0303-2816666</t>
  </si>
  <si>
    <t>Nazar Ahmad</t>
  </si>
  <si>
    <t>0303-3638703</t>
  </si>
  <si>
    <t>Abdul Qavi</t>
  </si>
  <si>
    <t>0300-3189763</t>
  </si>
  <si>
    <t>Parvaiz Ahmed</t>
  </si>
  <si>
    <t>0300-3535563</t>
  </si>
  <si>
    <t>Haji Wahid Buxh</t>
  </si>
  <si>
    <t>0308-2504758</t>
  </si>
  <si>
    <t>Abdul Qadir</t>
  </si>
  <si>
    <t>0301-3743353</t>
  </si>
  <si>
    <t>0344-3302863</t>
  </si>
  <si>
    <t>0307-3176458</t>
  </si>
  <si>
    <t>Saiful</t>
  </si>
  <si>
    <t>0303-3891237</t>
  </si>
  <si>
    <t>Noor Ahmad</t>
  </si>
  <si>
    <t>0303-0508616</t>
  </si>
  <si>
    <t>Yaqoob</t>
  </si>
  <si>
    <t>0303-3755429</t>
  </si>
  <si>
    <t>0303-8717488</t>
  </si>
  <si>
    <t>Yaseen</t>
  </si>
  <si>
    <t>0302-3173465</t>
  </si>
  <si>
    <t>Waseem</t>
  </si>
  <si>
    <t>0312-3392792</t>
  </si>
  <si>
    <t>Engel</t>
  </si>
  <si>
    <t>Abdul Rahim</t>
  </si>
  <si>
    <t>0308-3750721</t>
  </si>
  <si>
    <t>0302-3102359</t>
  </si>
  <si>
    <t>M. Rafiq</t>
  </si>
  <si>
    <t>0307-1082250</t>
  </si>
  <si>
    <t>0301-3184296</t>
  </si>
  <si>
    <t>0302-3176008</t>
  </si>
  <si>
    <t>Qasim</t>
  </si>
  <si>
    <t>0325-8149498</t>
  </si>
  <si>
    <t>Sadiq</t>
  </si>
  <si>
    <t>0302-3654135</t>
  </si>
  <si>
    <t>Shah Ali Khan</t>
  </si>
  <si>
    <t>0300-3193978</t>
  </si>
  <si>
    <t>M. Esa</t>
  </si>
  <si>
    <t>0304-8817461</t>
  </si>
  <si>
    <t>Bashir Shah</t>
  </si>
  <si>
    <t>0302-2888890</t>
  </si>
  <si>
    <t>Hafiz Mehrab</t>
  </si>
  <si>
    <t>0306-3754824</t>
  </si>
  <si>
    <t>Hafiz Arif Ali</t>
  </si>
  <si>
    <t>0304-2000253</t>
  </si>
  <si>
    <t>Ramiz</t>
  </si>
  <si>
    <t>0309-3351853</t>
  </si>
  <si>
    <t>Mushtaq Ahmad</t>
  </si>
  <si>
    <t>0304-1328553</t>
  </si>
  <si>
    <t>Dr. Shoqat</t>
  </si>
  <si>
    <t>0303-3317100</t>
  </si>
  <si>
    <t>Wahib Ali</t>
  </si>
  <si>
    <t>0300-3117814</t>
  </si>
  <si>
    <t>Haji Abdul Sattar</t>
  </si>
  <si>
    <t>0305-3181161</t>
  </si>
  <si>
    <t>V. Good and interracice.</t>
  </si>
  <si>
    <t>0300-3174 111</t>
  </si>
  <si>
    <t xml:space="preserve">Liked idea of Desired to have Demo plot in earby area </t>
  </si>
  <si>
    <t>Allah Wadhayo</t>
  </si>
  <si>
    <t>Ali Dino</t>
  </si>
  <si>
    <t>0300-3727407</t>
  </si>
  <si>
    <t>Shah M. Mangi, Mangi Fertilizers</t>
  </si>
  <si>
    <t>0300-9348853</t>
  </si>
  <si>
    <t>27°05'41.2"N 68°35'22.9"E</t>
  </si>
  <si>
    <t>0302-3177907</t>
  </si>
  <si>
    <t>Chanay Sia Khan</t>
  </si>
  <si>
    <t>0303-3137298</t>
  </si>
  <si>
    <t>Mon Ali</t>
  </si>
  <si>
    <t>0303-3565469</t>
  </si>
  <si>
    <t>Dhed Khan</t>
  </si>
  <si>
    <t>0364-7540971</t>
  </si>
  <si>
    <t>Waidad Khan</t>
  </si>
  <si>
    <t>0308-7636653</t>
  </si>
  <si>
    <t>Mujeet Khan</t>
  </si>
  <si>
    <t>0303-3900755</t>
  </si>
  <si>
    <t>Amjad Ali</t>
  </si>
  <si>
    <t>0303-0930892</t>
  </si>
  <si>
    <t>Kamber Khan</t>
  </si>
  <si>
    <t>0303-2744970</t>
  </si>
  <si>
    <t>Ali Gohas</t>
  </si>
  <si>
    <t>0303-2737360</t>
  </si>
  <si>
    <t>Mehr Khan</t>
  </si>
  <si>
    <t>0363-3560414</t>
  </si>
  <si>
    <t>Mumtaz Khan</t>
  </si>
  <si>
    <t>0306-3417395</t>
  </si>
  <si>
    <t>Qaim Din</t>
  </si>
  <si>
    <t>0341-3232688</t>
  </si>
  <si>
    <t>Aziz Ullah</t>
  </si>
  <si>
    <t>0368-3152685</t>
  </si>
  <si>
    <t>Naem Ali</t>
  </si>
  <si>
    <t>0308-2726592</t>
  </si>
  <si>
    <t>Shah Muhammad</t>
  </si>
  <si>
    <t>0303-9208848</t>
  </si>
  <si>
    <t>Noor Khan</t>
  </si>
  <si>
    <t>0303-9288418</t>
  </si>
  <si>
    <t>Tasveer Ali</t>
  </si>
  <si>
    <t>0346-3046162</t>
  </si>
  <si>
    <t>Mi Akbar Khan</t>
  </si>
  <si>
    <t>0300-9584404</t>
  </si>
  <si>
    <t>Hanef Ali</t>
  </si>
  <si>
    <t>0327-3436919</t>
  </si>
  <si>
    <t>Riyakat Ali</t>
  </si>
  <si>
    <t>0348-1621985</t>
  </si>
  <si>
    <t>Mr Judud</t>
  </si>
  <si>
    <t>0305-4195889</t>
  </si>
  <si>
    <t>Sahab Khan</t>
  </si>
  <si>
    <t>0361-3041070</t>
  </si>
  <si>
    <t>N. Hanif</t>
  </si>
  <si>
    <t>0307-3534796</t>
  </si>
  <si>
    <t>0307-3426158</t>
  </si>
  <si>
    <t>Fayaz Ahmad</t>
  </si>
  <si>
    <t>0302-4700988</t>
  </si>
  <si>
    <t>Saheem Ahmad</t>
  </si>
  <si>
    <t>0320-2171769</t>
  </si>
  <si>
    <t>0305-4233054</t>
  </si>
  <si>
    <t>Kareem Buksh</t>
  </si>
  <si>
    <t>0325-4334373</t>
  </si>
  <si>
    <t>0304-9955726</t>
  </si>
  <si>
    <t>Gada Hussain</t>
  </si>
  <si>
    <t>0303-3072043</t>
  </si>
  <si>
    <t>Dilwal</t>
  </si>
  <si>
    <t>0390-6696192</t>
  </si>
  <si>
    <t>Gambar Hussain</t>
  </si>
  <si>
    <t>0362-2266798</t>
  </si>
  <si>
    <t>Allah Dino</t>
  </si>
  <si>
    <t>0301-3670165</t>
  </si>
  <si>
    <t>Amjid</t>
  </si>
  <si>
    <t>Rikshal Khan</t>
  </si>
  <si>
    <t>0327-3431516</t>
  </si>
  <si>
    <t>Azeem Shabbir</t>
  </si>
  <si>
    <t>0320-2180834</t>
  </si>
  <si>
    <t>Athar Ali</t>
  </si>
  <si>
    <t>0269-7498772</t>
  </si>
  <si>
    <t>Asad Ullah</t>
  </si>
  <si>
    <t>0327-9220865</t>
  </si>
  <si>
    <t>Azz Muhammad</t>
  </si>
  <si>
    <t>0315-0922192</t>
  </si>
  <si>
    <t>Saleem</t>
  </si>
  <si>
    <t>0306-3212958</t>
  </si>
  <si>
    <t>0306-3415240</t>
  </si>
  <si>
    <t>Sajid Husain</t>
  </si>
  <si>
    <t>0306-3177963</t>
  </si>
  <si>
    <t>Mehboob Ahmed</t>
  </si>
  <si>
    <t>0306-3605214</t>
  </si>
  <si>
    <t>Majid Ali</t>
  </si>
  <si>
    <t>0300-9300608</t>
  </si>
  <si>
    <t>M. Luqman</t>
  </si>
  <si>
    <t>0302-3621537</t>
  </si>
  <si>
    <t>0305-2778084</t>
  </si>
  <si>
    <t>Mushtaq Ahmed</t>
  </si>
  <si>
    <t>0303-3239501</t>
  </si>
  <si>
    <t>Ghafoor Khan</t>
  </si>
  <si>
    <t>0304-8384385</t>
  </si>
  <si>
    <t>Ghulmas Bukh</t>
  </si>
  <si>
    <t>0308-2122110</t>
  </si>
  <si>
    <t>Karam Hussain</t>
  </si>
  <si>
    <t>0308-8176099</t>
  </si>
  <si>
    <t>Khadim Khan</t>
  </si>
  <si>
    <t>0301-3447608</t>
  </si>
  <si>
    <t>Khuda Buksh</t>
  </si>
  <si>
    <t>0307-0172071</t>
  </si>
  <si>
    <t>Kelesh Ahmad</t>
  </si>
  <si>
    <t>0326-8968361</t>
  </si>
  <si>
    <t>Kamran Khan</t>
  </si>
  <si>
    <t>0335-3486022</t>
  </si>
  <si>
    <t>Kashmir Khan</t>
  </si>
  <si>
    <t>0325-2053512</t>
  </si>
  <si>
    <t>Jawad Khan</t>
  </si>
  <si>
    <t>0303-3566094</t>
  </si>
  <si>
    <t>Jabir Ali</t>
  </si>
  <si>
    <t>0307-0320843</t>
  </si>
  <si>
    <t>Irfan Khan</t>
  </si>
  <si>
    <t>0305-3966490</t>
  </si>
  <si>
    <t>Gulshan Khan</t>
  </si>
  <si>
    <t>0322-1397501</t>
  </si>
  <si>
    <t>Informative</t>
  </si>
  <si>
    <t>آج بکٹول اور ایٹلس پروگرام کے لیے ہمارے پاس ٹیم آئی تھی کسانوں کی رہنمائی ہوئی ہے اور کسانوں کو بہت کچھ سیکھنے کو ملا ہے۔</t>
  </si>
  <si>
    <t>Shafqat Ali Solangi</t>
  </si>
  <si>
    <t>0307-3422299</t>
  </si>
  <si>
    <t>Discussion, Q&amp;A</t>
  </si>
  <si>
    <t>6 Influencers noted</t>
  </si>
  <si>
    <t>Desired to have Demo plot in earby area + Village event</t>
  </si>
  <si>
    <t>Haji Khabar Malaha</t>
  </si>
  <si>
    <t>Anwar Ali</t>
  </si>
  <si>
    <t>0305-3691795</t>
  </si>
  <si>
    <t>Haji Khuba Malaha</t>
  </si>
  <si>
    <t>Qadir Bux</t>
  </si>
  <si>
    <t>0302-3904694</t>
  </si>
  <si>
    <t>M. Qundal</t>
  </si>
  <si>
    <t>0305-2926187</t>
  </si>
  <si>
    <t>0307-9212238</t>
  </si>
  <si>
    <t>Arshad Ali</t>
  </si>
  <si>
    <t>0307-1764439</t>
  </si>
  <si>
    <t>Abdul Bawl</t>
  </si>
  <si>
    <t>0308-2503203</t>
  </si>
  <si>
    <t>Amer Hamza</t>
  </si>
  <si>
    <t>0301-3416124</t>
  </si>
  <si>
    <t>Insaf Ali</t>
  </si>
  <si>
    <t>0320-1341682</t>
  </si>
  <si>
    <t>Zaka Ullah</t>
  </si>
  <si>
    <t>0308-3655237</t>
  </si>
  <si>
    <t>0306-3015410</t>
  </si>
  <si>
    <t>Farman Ali</t>
  </si>
  <si>
    <t>0308-8438970</t>
  </si>
  <si>
    <t>0320-3799265</t>
  </si>
  <si>
    <t>Mercy</t>
  </si>
  <si>
    <t>0303-3262862</t>
  </si>
  <si>
    <t>Rafique Ahmad</t>
  </si>
  <si>
    <t>0307-3145448</t>
  </si>
  <si>
    <t>0322-0317687</t>
  </si>
  <si>
    <t>Salah Uddin</t>
  </si>
  <si>
    <t>0305-3740299</t>
  </si>
  <si>
    <t>Ansar Ali</t>
  </si>
  <si>
    <t>0307-3199478</t>
  </si>
  <si>
    <t>M. Saleem</t>
  </si>
  <si>
    <t>0326-2712551</t>
  </si>
  <si>
    <t>Kashif</t>
  </si>
  <si>
    <t>0323-3845583</t>
  </si>
  <si>
    <t>M. Zubeeer</t>
  </si>
  <si>
    <t>0307-8590707</t>
  </si>
  <si>
    <t>Shah M.</t>
  </si>
  <si>
    <t>0308-3802815</t>
  </si>
  <si>
    <t>Raza M.</t>
  </si>
  <si>
    <t>0303-3007269</t>
  </si>
  <si>
    <t>0326-2713557</t>
  </si>
  <si>
    <t>Mushahid</t>
  </si>
  <si>
    <t>0322-0317087</t>
  </si>
  <si>
    <t>Punnal</t>
  </si>
  <si>
    <t>0301-2605799</t>
  </si>
  <si>
    <t>0300-3855876</t>
  </si>
  <si>
    <t>0301-3439322</t>
  </si>
  <si>
    <t>Shoaib Ahmad</t>
  </si>
  <si>
    <t>0300-3588904</t>
  </si>
  <si>
    <t>Khadim Hussain</t>
  </si>
  <si>
    <t>0303-3272998</t>
  </si>
  <si>
    <t>0326-0246332</t>
  </si>
  <si>
    <t>Abdul Latif</t>
  </si>
  <si>
    <t>0302-3828400</t>
  </si>
  <si>
    <t>Noman</t>
  </si>
  <si>
    <t>0301-2612097</t>
  </si>
  <si>
    <t>Hammad Ullah</t>
  </si>
  <si>
    <t>0306-5090809</t>
  </si>
  <si>
    <t>Muhammad Yahya</t>
  </si>
  <si>
    <t>0300-3197088</t>
  </si>
  <si>
    <t>Discussion, Gifts</t>
  </si>
  <si>
    <t>4 influencers</t>
  </si>
  <si>
    <t>Saein Daad Marri</t>
  </si>
  <si>
    <t>Ghulam Abbas</t>
  </si>
  <si>
    <t>0304-0187132</t>
  </si>
  <si>
    <t>Shalid Rajput, Zain Pesticide Shop</t>
  </si>
  <si>
    <t>0308-3213080</t>
  </si>
  <si>
    <t>27°09'37.4"N 68°19'48.3"E</t>
  </si>
  <si>
    <t>Sain Dad Mari</t>
  </si>
  <si>
    <t>Niaz Hussain</t>
  </si>
  <si>
    <t>0307-5037420</t>
  </si>
  <si>
    <t>Sun crop</t>
  </si>
  <si>
    <t>Javaid</t>
  </si>
  <si>
    <t>0302-9784292</t>
  </si>
  <si>
    <t>Ghulam Murtaza</t>
  </si>
  <si>
    <t>0309-2772492</t>
  </si>
  <si>
    <t>"</t>
  </si>
  <si>
    <t>Ameer Hussain</t>
  </si>
  <si>
    <t>0308-3255121</t>
  </si>
  <si>
    <t>Wali Muhammad</t>
  </si>
  <si>
    <t>0308-8452935</t>
  </si>
  <si>
    <t>No sure</t>
  </si>
  <si>
    <t>0304-5381810</t>
  </si>
  <si>
    <t>Zafar Ali</t>
  </si>
  <si>
    <t>0300-3913940</t>
  </si>
  <si>
    <t>0301-3207064</t>
  </si>
  <si>
    <t>Haq Nawaz</t>
  </si>
  <si>
    <t>0302-9151808</t>
  </si>
  <si>
    <t>0306-8889370</t>
  </si>
  <si>
    <t>Ali Gohar</t>
  </si>
  <si>
    <t>0306-6237852</t>
  </si>
  <si>
    <t>Umair Ali</t>
  </si>
  <si>
    <t>0327-3744322</t>
  </si>
  <si>
    <t>0305-2408471</t>
  </si>
  <si>
    <t>Lal Hussain</t>
  </si>
  <si>
    <t>0305-2319443</t>
  </si>
  <si>
    <t>Madad Ali</t>
  </si>
  <si>
    <t>0305-3252490</t>
  </si>
  <si>
    <t>Qurban Ali</t>
  </si>
  <si>
    <t>0348-3481901</t>
  </si>
  <si>
    <t>Mumtaz Ahmad</t>
  </si>
  <si>
    <t>0300-5161160</t>
  </si>
  <si>
    <t>Ubaid Ullah</t>
  </si>
  <si>
    <t>0300-3408924</t>
  </si>
  <si>
    <t>Nadeem Ahmad</t>
  </si>
  <si>
    <t>0305-3330324</t>
  </si>
  <si>
    <t>Yaris Ali</t>
  </si>
  <si>
    <t>0305-1090821</t>
  </si>
  <si>
    <t>Rizwan Ali</t>
  </si>
  <si>
    <t>0300-3119821</t>
  </si>
  <si>
    <t>0320-328419</t>
  </si>
  <si>
    <t>0320-1885107</t>
  </si>
  <si>
    <t>Ashiq Hussain</t>
  </si>
  <si>
    <t>0329-3658175</t>
  </si>
  <si>
    <t>M. Ramzan</t>
  </si>
  <si>
    <t>0306-3177610</t>
  </si>
  <si>
    <t>M. Hassan</t>
  </si>
  <si>
    <t>0302-7759257</t>
  </si>
  <si>
    <t>0301-3509399</t>
  </si>
  <si>
    <t>Aftab Ahmad</t>
  </si>
  <si>
    <t>0300-0360863</t>
  </si>
  <si>
    <t>Ubaid Ullah Kaya</t>
  </si>
  <si>
    <t>0300-3632110</t>
  </si>
  <si>
    <t>Mumtaz Ali</t>
  </si>
  <si>
    <t>0308-8920795</t>
  </si>
  <si>
    <t>Sabar Memon</t>
  </si>
  <si>
    <t>0313-3009058</t>
  </si>
  <si>
    <t>Muzafar</t>
  </si>
  <si>
    <t>0333-7034925</t>
  </si>
  <si>
    <t>Adnan</t>
  </si>
  <si>
    <t>0300-3057838</t>
  </si>
  <si>
    <t>It was a good session ful i use/al information</t>
  </si>
  <si>
    <t>میرا نام عرفان علی ہے۔ آج بائیر کراپ سائنس کی ٹیم یہاں آئی انہوں نے پیچیس گندم (کَندم) میں جو جڑی بوٹیوں کے کنٹرول کے بارے حسین بتایا۔ کسانوں کو بہت کچھ سیکھنے کو ملا۔</t>
  </si>
  <si>
    <t>Farhan All Urar</t>
  </si>
  <si>
    <t>0300-2198404</t>
  </si>
  <si>
    <t>Part oof Speech</t>
  </si>
  <si>
    <t>Local Influencers</t>
  </si>
  <si>
    <t>Pir Watiyo</t>
  </si>
  <si>
    <t>Ghulam Sarwar</t>
  </si>
  <si>
    <t>0304-1783160</t>
  </si>
  <si>
    <t>27°07'17.9"N 68°19'59.2"E</t>
  </si>
  <si>
    <t>Pir Waliyo</t>
  </si>
  <si>
    <t>Munawar Ali</t>
  </si>
  <si>
    <t>0308-2551522</t>
  </si>
  <si>
    <t>0301-6489025</t>
  </si>
  <si>
    <t>Rahim Bakhsh</t>
  </si>
  <si>
    <t>0306-2126586</t>
  </si>
  <si>
    <t>0307-2041139</t>
  </si>
  <si>
    <t>Faisal</t>
  </si>
  <si>
    <t>0304-2074524</t>
  </si>
  <si>
    <t>Mola Bakhsh</t>
  </si>
  <si>
    <t>0308-3132230</t>
  </si>
  <si>
    <t>Muzafar Ali</t>
  </si>
  <si>
    <t>0314-1280354</t>
  </si>
  <si>
    <t>0307-2040137</t>
  </si>
  <si>
    <t>Parvaiz Ali</t>
  </si>
  <si>
    <t>0301-3438952</t>
  </si>
  <si>
    <t>Ikhtiar Ali</t>
  </si>
  <si>
    <t>0323-826847</t>
  </si>
  <si>
    <t>0308-2570857</t>
  </si>
  <si>
    <t>0346-5902715</t>
  </si>
  <si>
    <t>Waqeel Ali</t>
  </si>
  <si>
    <t>0349-3685826</t>
  </si>
  <si>
    <t>Khurshid Ali</t>
  </si>
  <si>
    <t>0303-378055</t>
  </si>
  <si>
    <t>Maqbool</t>
  </si>
  <si>
    <t>0303-3824848</t>
  </si>
  <si>
    <t>Sajan Khan</t>
  </si>
  <si>
    <t>0301-2323736</t>
  </si>
  <si>
    <t>M. Warpal</t>
  </si>
  <si>
    <t>0309-3438952</t>
  </si>
  <si>
    <t>0348-1763625</t>
  </si>
  <si>
    <t>Shah Zaman</t>
  </si>
  <si>
    <t>0348-2669980</t>
  </si>
  <si>
    <t>Sami ullah</t>
  </si>
  <si>
    <t>0327-3831470</t>
  </si>
  <si>
    <t>Saif ullah</t>
  </si>
  <si>
    <t>0310-8670713</t>
  </si>
  <si>
    <t>0319-3260132</t>
  </si>
  <si>
    <t>Guyel</t>
  </si>
  <si>
    <t>Qaim Bakhsh</t>
  </si>
  <si>
    <t>0340-8789211</t>
  </si>
  <si>
    <t>0318-1291767</t>
  </si>
  <si>
    <t>Adeel Ali</t>
  </si>
  <si>
    <t>0309-2277603</t>
  </si>
  <si>
    <t>Mudassar Ali</t>
  </si>
  <si>
    <t>0348-1891876</t>
  </si>
  <si>
    <t>Azad</t>
  </si>
  <si>
    <t>0317-2510973</t>
  </si>
  <si>
    <t>Yasin</t>
  </si>
  <si>
    <t>0304-3669251</t>
  </si>
  <si>
    <t>Meeraj</t>
  </si>
  <si>
    <t>0370-7112584</t>
  </si>
  <si>
    <t>Zubaid Ali</t>
  </si>
  <si>
    <t>0314-2034253</t>
  </si>
  <si>
    <t>Shafi M.</t>
  </si>
  <si>
    <t>0308-3555255</t>
  </si>
  <si>
    <t>Ali Hassan</t>
  </si>
  <si>
    <t>0301-2543125</t>
  </si>
  <si>
    <t>Wajid Ali</t>
  </si>
  <si>
    <t>0308-7478529</t>
  </si>
  <si>
    <t>Sajad Munawar</t>
  </si>
  <si>
    <t>0323-339933</t>
  </si>
  <si>
    <t>Wazir Ali</t>
  </si>
  <si>
    <t>0307-3361506</t>
  </si>
  <si>
    <t>(No Name)</t>
  </si>
  <si>
    <t>(No Number)</t>
  </si>
  <si>
    <t>Excellent, full of information</t>
  </si>
  <si>
    <t>آج ہمارے پاس بائیر کراپ سائنس پاکستان کے نمائندے جسی گائوں بھر وتّو ایک میٹنگ رکھی جس میں گندم میں آنے والے جڑی بوٹی کے بارے بریفنگ دی جس میں بلکنلئیر چوڑے بتی استعمال اور نوکیلئے بتی یہ انلائنس شیئر کے استعمال کے حوالے سے بتایا اس پروگرام سے علاقائی کے زمینداروں کو کافی فائدہ ہوا۔</t>
  </si>
  <si>
    <t>Muhammad Saleem</t>
  </si>
  <si>
    <t>0302-112607</t>
  </si>
  <si>
    <t>Trust</t>
  </si>
  <si>
    <t xml:space="preserve">4 influencers </t>
  </si>
  <si>
    <t>Manali</t>
  </si>
  <si>
    <t>Abdul Razzaq</t>
  </si>
  <si>
    <t>0300-3212418</t>
  </si>
  <si>
    <t>Dilep Kumar, Tilani Barai Markaz</t>
  </si>
  <si>
    <t>0300-8317220</t>
  </si>
  <si>
    <t>26°44'08.8"N 68°00'37.7"E</t>
  </si>
  <si>
    <t>0300-0065584</t>
  </si>
  <si>
    <t>Manahi</t>
  </si>
  <si>
    <t>Abdul Qayyum</t>
  </si>
  <si>
    <t>0304-3328425</t>
  </si>
  <si>
    <t>0307-2123798</t>
  </si>
  <si>
    <t>Rehmat Ullah</t>
  </si>
  <si>
    <t>0329-3354744</t>
  </si>
  <si>
    <t>Abdul Ghani</t>
  </si>
  <si>
    <t>0300-7792910</t>
  </si>
  <si>
    <t>Afzal Solangi</t>
  </si>
  <si>
    <t>0300-5462933</t>
  </si>
  <si>
    <t>Abdul Majid</t>
  </si>
  <si>
    <t>0304-3307467</t>
  </si>
  <si>
    <t>0306-3545328</t>
  </si>
  <si>
    <t>Azhar</t>
  </si>
  <si>
    <t>0300-3666737</t>
  </si>
  <si>
    <t>0307-6514550</t>
  </si>
  <si>
    <t>Gul Hasan Solangi</t>
  </si>
  <si>
    <t>0300-7094639</t>
  </si>
  <si>
    <t>Abdul Baqi</t>
  </si>
  <si>
    <t>0300-2941357</t>
  </si>
  <si>
    <t>Masood Hasan</t>
  </si>
  <si>
    <t>0322-3330227</t>
  </si>
  <si>
    <t>Zubair Rehman</t>
  </si>
  <si>
    <t>0300-888596</t>
  </si>
  <si>
    <t>Zohaib Khan</t>
  </si>
  <si>
    <t>0300-0362774</t>
  </si>
  <si>
    <t>Nahid Buksh</t>
  </si>
  <si>
    <t>0300-3615790</t>
  </si>
  <si>
    <t>Mumtaz Solangi</t>
  </si>
  <si>
    <t>0301-6312137</t>
  </si>
  <si>
    <t>0304-8396648</t>
  </si>
  <si>
    <t>0327-8414538</t>
  </si>
  <si>
    <t>Qasim Ullah</t>
  </si>
  <si>
    <t>0320-3878957</t>
  </si>
  <si>
    <t>Waqar Ali</t>
  </si>
  <si>
    <t>0301-3552462</t>
  </si>
  <si>
    <t>0333-3341565</t>
  </si>
  <si>
    <t>Mudasar Solangi</t>
  </si>
  <si>
    <t>0323-3440692</t>
  </si>
  <si>
    <t>M. Shareef</t>
  </si>
  <si>
    <t>0327-8112047</t>
  </si>
  <si>
    <t>Ehsan Ullah</t>
  </si>
  <si>
    <t>0305-9602127</t>
  </si>
  <si>
    <t>0302-0348734</t>
  </si>
  <si>
    <t>Khalid</t>
  </si>
  <si>
    <t>0306-3281920</t>
  </si>
  <si>
    <t>Sarfraz Ali</t>
  </si>
  <si>
    <t>0309-0095969</t>
  </si>
  <si>
    <t>Shoukat Ali</t>
  </si>
  <si>
    <t>0306-1539073</t>
  </si>
  <si>
    <t>Ijaz Ali</t>
  </si>
  <si>
    <t>0342-0304590</t>
  </si>
  <si>
    <t>Naeem Ahmad</t>
  </si>
  <si>
    <t>0302-2658320</t>
  </si>
  <si>
    <t>Kazim Buksh</t>
  </si>
  <si>
    <t>0304-7835102</t>
  </si>
  <si>
    <t>Sajan Ali</t>
  </si>
  <si>
    <t>0309-3939324</t>
  </si>
  <si>
    <t>Haji Rashid</t>
  </si>
  <si>
    <t>0308-508344</t>
  </si>
  <si>
    <t>Abdul Ghaffar Sr.</t>
  </si>
  <si>
    <t>0306-8848128</t>
  </si>
  <si>
    <t>0300-2192663</t>
  </si>
  <si>
    <t>Abdul Rafiq</t>
  </si>
  <si>
    <t>0302-3941326</t>
  </si>
  <si>
    <t>0329-3329249</t>
  </si>
  <si>
    <t>Babar Ali</t>
  </si>
  <si>
    <t>0308-2296643</t>
  </si>
  <si>
    <t>Mir Muzafar</t>
  </si>
  <si>
    <t>0321-3354970</t>
  </si>
  <si>
    <t>0301-2299310</t>
  </si>
  <si>
    <t>M. Wariyam</t>
  </si>
  <si>
    <t>0308-3064253</t>
  </si>
  <si>
    <t>Riaz Rehman</t>
  </si>
  <si>
    <t>0328-1896821</t>
  </si>
  <si>
    <t>Mir Mudasar</t>
  </si>
  <si>
    <t>0328-3546794</t>
  </si>
  <si>
    <t>0327-2783212</t>
  </si>
  <si>
    <t>0321-3352960</t>
  </si>
  <si>
    <t>Haseeb Ullah</t>
  </si>
  <si>
    <t>0309-3209973</t>
  </si>
  <si>
    <t>Sardar Ahmad</t>
  </si>
  <si>
    <t>0302-2412960</t>
  </si>
  <si>
    <t>Very useful and helpful</t>
  </si>
  <si>
    <t>0303-3796871</t>
  </si>
  <si>
    <t>Puri of speech.</t>
  </si>
  <si>
    <t>4 Influencers noted,</t>
  </si>
  <si>
    <t>Golo Potho</t>
  </si>
  <si>
    <t>Jewan Abro</t>
  </si>
  <si>
    <t xml:space="preserve"> 0300-3137977</t>
  </si>
  <si>
    <t>Dilep Kumar, Tilani Zarai Markaz</t>
  </si>
  <si>
    <t>0301-837/920</t>
  </si>
  <si>
    <t>26°43'18.6"N 67°59'10.0"E</t>
  </si>
  <si>
    <t>Noor Muhammad</t>
  </si>
  <si>
    <t>0325 2093128</t>
  </si>
  <si>
    <t>Gole Patho</t>
  </si>
  <si>
    <t>Munir</t>
  </si>
  <si>
    <t>0300 8944147</t>
  </si>
  <si>
    <t>Fida Husain</t>
  </si>
  <si>
    <t>0322 3096814</t>
  </si>
  <si>
    <t>Hidayat ullah</t>
  </si>
  <si>
    <t>0300 3774619</t>
  </si>
  <si>
    <t>Suncap</t>
  </si>
  <si>
    <t>Jeewan Abro</t>
  </si>
  <si>
    <t>0300 3137977</t>
  </si>
  <si>
    <t>Hafeez ullah</t>
  </si>
  <si>
    <t>0300 3673246</t>
  </si>
  <si>
    <t>'</t>
  </si>
  <si>
    <t>0300 9575711</t>
  </si>
  <si>
    <t>Zulfiqar</t>
  </si>
  <si>
    <t>0300 3013890</t>
  </si>
  <si>
    <t>M. Saddique</t>
  </si>
  <si>
    <t>0309 3947531</t>
  </si>
  <si>
    <t>Asif</t>
  </si>
  <si>
    <t>0303 2656358</t>
  </si>
  <si>
    <t>0304 2079928</t>
  </si>
  <si>
    <t>Aqib Ali</t>
  </si>
  <si>
    <t>0328 2509454</t>
  </si>
  <si>
    <t>0327 2433952</t>
  </si>
  <si>
    <t>Ali Akbar</t>
  </si>
  <si>
    <t>0308 2577575</t>
  </si>
  <si>
    <t>Roshan Ali</t>
  </si>
  <si>
    <t>0309 3030560</t>
  </si>
  <si>
    <t>M. Imran</t>
  </si>
  <si>
    <t>0300 0357462</t>
  </si>
  <si>
    <t>Shah Nawaz</t>
  </si>
  <si>
    <t>0320 3161455</t>
  </si>
  <si>
    <t>Hafiz Mazhar</t>
  </si>
  <si>
    <t>0309 3800972</t>
  </si>
  <si>
    <t>Javaid Ali</t>
  </si>
  <si>
    <t>0327 2656762</t>
  </si>
  <si>
    <t>M. Yamin</t>
  </si>
  <si>
    <t>0305 3413167</t>
  </si>
  <si>
    <t>Rajab</t>
  </si>
  <si>
    <t>0325 1384783</t>
  </si>
  <si>
    <t>Dildar</t>
  </si>
  <si>
    <t>0323 4317064</t>
  </si>
  <si>
    <t>0320 3637787</t>
  </si>
  <si>
    <t>Husnain</t>
  </si>
  <si>
    <t>0306 1783270</t>
  </si>
  <si>
    <t>Tumsar Ali</t>
  </si>
  <si>
    <t>0307 9764113</t>
  </si>
  <si>
    <t>Arbelo</t>
  </si>
  <si>
    <t>0305 3977470</t>
  </si>
  <si>
    <t>Sajjad</t>
  </si>
  <si>
    <t>0328 3340503</t>
  </si>
  <si>
    <t>Babar</t>
  </si>
  <si>
    <t>0302 3011909</t>
  </si>
  <si>
    <t>0300 2691183</t>
  </si>
  <si>
    <t>Qamar Din</t>
  </si>
  <si>
    <t>0307 3012719</t>
  </si>
  <si>
    <t>Majid</t>
  </si>
  <si>
    <t>Luqman Abro</t>
  </si>
  <si>
    <t>0307 3588833</t>
  </si>
  <si>
    <t>0306 8574296</t>
  </si>
  <si>
    <t>0300 3231878</t>
  </si>
  <si>
    <t>Nadeem</t>
  </si>
  <si>
    <t>0300 7954394</t>
  </si>
  <si>
    <t>Saddam Husain</t>
  </si>
  <si>
    <t>0340 8746367</t>
  </si>
  <si>
    <t>Mehrab Abro</t>
  </si>
  <si>
    <t>0329 3998655</t>
  </si>
  <si>
    <t>Aslam</t>
  </si>
  <si>
    <t>Ameer Ali</t>
  </si>
  <si>
    <t>0302 2280312</t>
  </si>
  <si>
    <t>Musawar Ahmad</t>
  </si>
  <si>
    <t>0300 7031157</t>
  </si>
  <si>
    <t>Very Good &amp; informative</t>
  </si>
  <si>
    <t>Availabilty</t>
  </si>
  <si>
    <t>Local Influencer</t>
  </si>
  <si>
    <t>Bassti Seerein</t>
  </si>
  <si>
    <t>Bilal Gorai</t>
  </si>
  <si>
    <t xml:space="preserve"> 0307-6344702</t>
  </si>
  <si>
    <t>30°01'07.0"N 71°07'10.7"E</t>
  </si>
  <si>
    <t>Topi Maanay wali</t>
  </si>
  <si>
    <t>M. Bilal Chandio</t>
  </si>
  <si>
    <t>0345-7352033</t>
  </si>
  <si>
    <t>29°59'24.2"N 71°06'37.1"E</t>
  </si>
  <si>
    <t>Phaty wala</t>
  </si>
  <si>
    <t xml:space="preserve">Mujahid Hussain </t>
  </si>
  <si>
    <t xml:space="preserve"> 0302-6131374</t>
  </si>
  <si>
    <t>30°10'30.0"N 71°03'49.5"E</t>
  </si>
  <si>
    <t>https://maps.app.goo.gl/A2PBDMF7ch9FqUKFA</t>
  </si>
  <si>
    <t>بکٹرل سپر – گندم کاشتکار سیشن فوری رپورٹ</t>
  </si>
  <si>
    <t>١۔ سیشن کا خلاصہ</t>
  </si>
  <si>
    <t>تاریخ</t>
  </si>
  <si>
    <t>گاؤں / موضع</t>
  </si>
  <si>
    <t>تحصیل / ضلع</t>
  </si>
  <si>
    <t>ڈیلر کا نام اور دکان</t>
  </si>
  <si>
    <t>سیشن کی جگہ (ڈیلر شاپ / کھیت / ڈیرا / دیگر)</t>
  </si>
  <si>
    <t>کل کسان شریک</t>
  </si>
  <si>
    <t>گندم والے کسان (تقریباً)</t>
  </si>
  <si>
    <t>کل گندم رقبہ (ایکڑ، تقریباً)</t>
  </si>
  <si>
    <t>٢۔ بکٹرل سپر کی آگاہی اور ارادہ (صرف تعداد)</t>
  </si>
  <si>
    <t>وہ کسان جو پہلے سے بکٹرل سپر کے بارے میں جانتے ہیں</t>
  </si>
  <si>
    <t>وہ کسان جنہوں نے پچھلے سال بکٹرل سپر استعمال کیا</t>
  </si>
  <si>
    <t>وہ کسان جو کہتے ہیں کہ اس سال لازمی استعمال کریں گے</t>
  </si>
  <si>
    <t>وہ کسان جو کہتے ہیں شاید / سوچیں گے</t>
  </si>
  <si>
    <t>وہ کسان جو واضح طور پر دلچسپی نہیں رکھتے</t>
  </si>
  <si>
    <t>اس گروپ میں بکٹرل سپر کے ساتھ اسپرے ہونے والا اندازاً رقبہ (ایکڑ)</t>
  </si>
  <si>
    <t>٣۔ پیغام کی سمجھ (مکمل گروپ کے لیے ١–٣ اسکور)</t>
  </si>
  <si>
    <t>رہنمائی: ١ = بالکل نہیں سمجھے، ٢ = کچھ حد تک سمجھے، ٣ = بہت اچھی طرح سمجھے</t>
  </si>
  <si>
    <t>پیغام</t>
  </si>
  <si>
    <t>اسکور (١–٣)</t>
  </si>
  <si>
    <t>جڑی بوٹیاں گندم کی پیداوار کو ٢٠–٤٠٪ تک کم کر سکتی ہیں</t>
  </si>
  <si>
    <t>سنہری دور: بوائی کے ٣٠–٤٠ دن بعد جڑی بوٹیوں کے کنٹرول کے لیے نہایت اہم</t>
  </si>
  <si>
    <t>بکٹرل سپر = گندم میں چوڑی پتی والی جڑی بوٹیوں کے لیے</t>
  </si>
  <si>
    <t>بکٹرل سپر + اٹلانٹس سپر = ملی جلی جڑی بوٹیوں (چوڑی پتی + باریک پتی/گھاس) کے لیے</t>
  </si>
  <si>
    <t>حفاظت و حفاظتی لباس (اسپرے کے دوران سگریٹ نہیں، دستانے/ماسک، اسپرے کے بعد ہاتھ/منہ دھونا)</t>
  </si>
  <si>
    <t>٤۔ بکٹرل سپر استعمال / نہ استعمال کرنے کی وجوہات (ہر وجہ کے سامنے کسانوں کی تعداد لکھیں)</t>
  </si>
  <si>
    <t>بکٹرل سپر استعمال کرنے کی وجوہات</t>
  </si>
  <si>
    <t>بکٹرل سپر نہ استعمال کرنے / مؤخر کرنے کی وجوہات</t>
  </si>
  <si>
    <t>وجہ</t>
  </si>
  <si>
    <t>تعداد</t>
  </si>
  <si>
    <t>دیگر دواؤں کے مقابلے میں بہتر جڑی بوٹی کنٹرول</t>
  </si>
  <si>
    <t>قیمت زیادہ ہے</t>
  </si>
  <si>
    <t>فصل پر محفوظ (جَلَن / نقصان نہیں)</t>
  </si>
  <si>
    <t>موجودہ (جنیرک) دوا سے مطمئن ہیں</t>
  </si>
  <si>
    <t>بائر برانڈ پر اعتماد</t>
  </si>
  <si>
    <t>فصل کو جلنے / نقصان کا ڈر</t>
  </si>
  <si>
    <t>پہلے کا اچھا تجربہ</t>
  </si>
  <si>
    <t>فی الحال پیسے / ادھار نہیں</t>
  </si>
  <si>
    <t>ڈیلر کی مضبوط سفارش</t>
  </si>
  <si>
    <t>ڈیلر کے پاس پروڈکٹ دستیاب نہیں</t>
  </si>
  <si>
    <t>کوئی آفر / سکیم / تحفہ</t>
  </si>
  <si>
    <t>جڑی بوٹی مار دوا پر یقین نہیں / ہاتھوں سے گوڈی کو ترجیح</t>
  </si>
  <si>
    <t>دیگر (تفصیل لکھیں)</t>
  </si>
  <si>
    <t>٥۔ مقابلہ اور ڈیلر کی رائے</t>
  </si>
  <si>
    <t>زیادہ ذکر ہونے والے مقابل برانڈز (نام لکھیں)</t>
  </si>
  <si>
    <t>کسی مقابل برانڈ کی سکیم (ادھار، چھوٹ، تحفے وغیرہ)؟</t>
  </si>
  <si>
    <t>بکٹرل سپر کے بارے میں ڈیلر کا رویہ (حمایتی / نارمل / دوسرے برانڈ کو ترجیح)</t>
  </si>
  <si>
    <t>٦۔ اہم اثرورسوخ والے کسان (صرف ٣ نام)</t>
  </si>
  <si>
    <t>کسان کا نام</t>
  </si>
  <si>
    <t>موبائل / واٹس ایپ</t>
  </si>
  <si>
    <t>گاؤں</t>
  </si>
  <si>
    <t>گندم رقبہ (ایکڑ، تقریباً)</t>
  </si>
  <si>
    <t>بکٹرل استعمال کا ارادہ (ہاں / شاید / نہیں)</t>
  </si>
  <si>
    <t>Session Types</t>
  </si>
  <si>
    <t>Understanding Scores</t>
  </si>
  <si>
    <t>Plan Options</t>
  </si>
  <si>
    <t>Reason Use</t>
  </si>
  <si>
    <t>Reason Not Use</t>
  </si>
  <si>
    <t>Dealer shop</t>
  </si>
  <si>
    <t>Dera</t>
  </si>
  <si>
    <t>Other</t>
  </si>
  <si>
    <t>Crop safety</t>
  </si>
  <si>
    <t>M. Sari Ahmed, Al Sarn &amp; Brother</t>
  </si>
  <si>
    <t>0300-4936442</t>
  </si>
  <si>
    <t>Táriq Husain</t>
  </si>
  <si>
    <t>Better contrl</t>
  </si>
  <si>
    <t>Gift</t>
  </si>
  <si>
    <t>Demo Plot</t>
  </si>
  <si>
    <t>Bilal Khan</t>
  </si>
  <si>
    <t>0304-7325640</t>
  </si>
  <si>
    <t>Malik Allah Ditta</t>
  </si>
  <si>
    <t>Muhammad Iqbal</t>
  </si>
  <si>
    <t>M. Afzal</t>
  </si>
  <si>
    <t>0308-7354624</t>
  </si>
  <si>
    <t>M. Iqbal</t>
  </si>
  <si>
    <t>Salman Haider</t>
  </si>
  <si>
    <t>M. Sajjad</t>
  </si>
  <si>
    <t>0300-4041901</t>
  </si>
  <si>
    <t>M. Shahid</t>
  </si>
  <si>
    <t>0301-5877937</t>
  </si>
  <si>
    <t>Abdul Khaliq</t>
  </si>
  <si>
    <t>Abdul Sattar</t>
  </si>
  <si>
    <t>0302-7417282</t>
  </si>
  <si>
    <t>M. Zohaib</t>
  </si>
  <si>
    <t>0301-1350647</t>
  </si>
  <si>
    <t>M. Adnan</t>
  </si>
  <si>
    <t>0300-6346702</t>
  </si>
  <si>
    <t>Basti Seerin</t>
  </si>
  <si>
    <t>Mukhtzar Khan</t>
  </si>
  <si>
    <t>Manzoor Hussain</t>
  </si>
  <si>
    <t>0300-3868355</t>
  </si>
  <si>
    <t>Sajjad Hussain</t>
  </si>
  <si>
    <t>0301-8741412</t>
  </si>
  <si>
    <t>0306-7627351</t>
  </si>
  <si>
    <t>Ghulam Akbar Khan</t>
  </si>
  <si>
    <t>0346-7946595</t>
  </si>
  <si>
    <t>0333-6467690</t>
  </si>
  <si>
    <t>0329-8131451</t>
  </si>
  <si>
    <t>M. Bukhtash</t>
  </si>
  <si>
    <t>0339-7203326</t>
  </si>
  <si>
    <t>0306-7816457</t>
  </si>
  <si>
    <t>Pervaiz Husnain</t>
  </si>
  <si>
    <t>0301-1168781</t>
  </si>
  <si>
    <t>0321-3196003</t>
  </si>
  <si>
    <t>Altaf Muhammad</t>
  </si>
  <si>
    <t>0303-6412354</t>
  </si>
  <si>
    <t>Akhtar Hussain</t>
  </si>
  <si>
    <t>0308-5798980</t>
  </si>
  <si>
    <t>0309-0495714</t>
  </si>
  <si>
    <t>0303-0225966</t>
  </si>
  <si>
    <t>Fiaz Hussain</t>
  </si>
  <si>
    <t>0362-7719825</t>
  </si>
  <si>
    <t>Shahid Hussain</t>
  </si>
  <si>
    <t>0300-8046941</t>
  </si>
  <si>
    <t>Niaz Ahmed</t>
  </si>
  <si>
    <t>0302-2762757</t>
  </si>
  <si>
    <t>0304-9107183</t>
  </si>
  <si>
    <t>0308-0392497</t>
  </si>
  <si>
    <t>Manzoor</t>
  </si>
  <si>
    <t>0306-5429287</t>
  </si>
  <si>
    <t>0334-1104656</t>
  </si>
  <si>
    <t>Mehmood Khan</t>
  </si>
  <si>
    <t>0307-0204010</t>
  </si>
  <si>
    <t>Topi Manay wala</t>
  </si>
  <si>
    <t>0346-7608339</t>
  </si>
  <si>
    <t>M. Husnain</t>
  </si>
  <si>
    <t>0304-7795926</t>
  </si>
  <si>
    <t>M. Zafar</t>
  </si>
  <si>
    <t>0306-5684324</t>
  </si>
  <si>
    <t>0342-7165319</t>
  </si>
  <si>
    <t>Shokat Ali</t>
  </si>
  <si>
    <t>0300-1617610</t>
  </si>
  <si>
    <t>0341-0052373</t>
  </si>
  <si>
    <t>0340-6600014</t>
  </si>
  <si>
    <t>M. Asif</t>
  </si>
  <si>
    <t>0345-1622771</t>
  </si>
  <si>
    <t>M. Zafar Husain</t>
  </si>
  <si>
    <t>0307-9745534</t>
  </si>
  <si>
    <t>M. Nasrullah</t>
  </si>
  <si>
    <t>0302-4502488</t>
  </si>
  <si>
    <t>M. Khalid</t>
  </si>
  <si>
    <t>0327-6066953</t>
  </si>
  <si>
    <t>M. Sarfraz</t>
  </si>
  <si>
    <t>0304-5923014</t>
  </si>
  <si>
    <t>Haseeb ur Rehman</t>
  </si>
  <si>
    <t>0327-6733634</t>
  </si>
  <si>
    <t>0321-3094831</t>
  </si>
  <si>
    <t>Safdar</t>
  </si>
  <si>
    <t>0344-7175240</t>
  </si>
  <si>
    <t>M. Naeem</t>
  </si>
  <si>
    <t>0326-7104617</t>
  </si>
  <si>
    <t>M. Barkat</t>
  </si>
  <si>
    <t>0340-0875929</t>
  </si>
  <si>
    <t>0307-1616393</t>
  </si>
  <si>
    <t>M. Shafique</t>
  </si>
  <si>
    <t>0344-4915714</t>
  </si>
  <si>
    <t>0343-7081181</t>
  </si>
  <si>
    <t>M. Bilal</t>
  </si>
  <si>
    <t>0341-7339825</t>
  </si>
  <si>
    <t>M. Abid</t>
  </si>
  <si>
    <t>0344-7522022</t>
  </si>
  <si>
    <t>Abdul Gaffar</t>
  </si>
  <si>
    <t>0348-3463908</t>
  </si>
  <si>
    <t>0343-8054362</t>
  </si>
  <si>
    <t>Riaz Hanoun</t>
  </si>
  <si>
    <t>0306-5045815</t>
  </si>
  <si>
    <t>M. Yousaf</t>
  </si>
  <si>
    <t>0302-7496382</t>
  </si>
  <si>
    <t>M. Manzoor</t>
  </si>
  <si>
    <t>0344-8570814</t>
  </si>
  <si>
    <t>0307-9735534</t>
  </si>
  <si>
    <t>Nazar Husain</t>
  </si>
  <si>
    <t>0345-7406339</t>
  </si>
  <si>
    <t>0344-6814972</t>
  </si>
  <si>
    <t>0345-8020627</t>
  </si>
  <si>
    <t>M. Azam</t>
  </si>
  <si>
    <t>0349-7459814</t>
  </si>
  <si>
    <t>0344-1494081</t>
  </si>
  <si>
    <t>0335-1446803</t>
  </si>
  <si>
    <t>M. Ashaq</t>
  </si>
  <si>
    <t>0345-0675958</t>
  </si>
  <si>
    <t>M. Shafi</t>
  </si>
  <si>
    <t>0342-0689357</t>
  </si>
  <si>
    <t>M. Zulfiqar</t>
  </si>
  <si>
    <t>0311-1213148</t>
  </si>
  <si>
    <t>0324-6375501</t>
  </si>
  <si>
    <t>M. Wajid</t>
  </si>
  <si>
    <t>0322-7241907</t>
  </si>
  <si>
    <t>0345-2739761</t>
  </si>
  <si>
    <t>0300-3738100</t>
  </si>
  <si>
    <t>Takes Bbbas</t>
  </si>
  <si>
    <t>Full of beautiful infoormation, v. good</t>
  </si>
  <si>
    <t>5 Influencers</t>
  </si>
  <si>
    <t>3 influencers</t>
  </si>
  <si>
    <t>M. Shahzed Khan, Khan Agro Services</t>
  </si>
  <si>
    <t>0303-2193472</t>
  </si>
  <si>
    <t>0313-7879 858</t>
  </si>
  <si>
    <t>Ghukem Murtaxa</t>
  </si>
  <si>
    <t>V. Inposmative and helpful</t>
  </si>
  <si>
    <t>Mujahid Husain</t>
  </si>
  <si>
    <t>0302-6131374</t>
  </si>
  <si>
    <t>Patty Wala</t>
  </si>
  <si>
    <t>0346-4774921</t>
  </si>
  <si>
    <t>Ghulam Akbar</t>
  </si>
  <si>
    <t>0345-1646227</t>
  </si>
  <si>
    <t>M. Kashif</t>
  </si>
  <si>
    <t>0318-6563445</t>
  </si>
  <si>
    <t>Riaz Husain</t>
  </si>
  <si>
    <t>0320-7350282</t>
  </si>
  <si>
    <t>Saeed Husain</t>
  </si>
  <si>
    <t>0333-3788554</t>
  </si>
  <si>
    <t>Zafar Iqbal</t>
  </si>
  <si>
    <t>0346-7826548</t>
  </si>
  <si>
    <t>Gholam Shabir</t>
  </si>
  <si>
    <t>0344-7101033</t>
  </si>
  <si>
    <t>0345-7628972</t>
  </si>
  <si>
    <t>0347-8398678</t>
  </si>
  <si>
    <t>0345-7194991</t>
  </si>
  <si>
    <t>Manzoor Husain</t>
  </si>
  <si>
    <t>0306-3253505</t>
  </si>
  <si>
    <t>Syngol</t>
  </si>
  <si>
    <t>Khurshed Ahmad</t>
  </si>
  <si>
    <t>0345-7153431</t>
  </si>
  <si>
    <t>0310-6578124</t>
  </si>
  <si>
    <t>Shahid Iqbal</t>
  </si>
  <si>
    <t>0305-6906952</t>
  </si>
  <si>
    <t>Khuram Shahzad</t>
  </si>
  <si>
    <t>0347-1700733</t>
  </si>
  <si>
    <t>0305-2674735</t>
  </si>
  <si>
    <t>Malik Ilahi Buksh</t>
  </si>
  <si>
    <t>0314-6502848</t>
  </si>
  <si>
    <t>Noor M.</t>
  </si>
  <si>
    <t>0310-2051053</t>
  </si>
  <si>
    <t>Khedam Husain</t>
  </si>
  <si>
    <t>0343-7108661</t>
  </si>
  <si>
    <t>0317-7031050</t>
  </si>
  <si>
    <t>M. Javaid</t>
  </si>
  <si>
    <t>0345-1646830</t>
  </si>
  <si>
    <t>Naseem Zafar</t>
  </si>
  <si>
    <t>0349-7149126</t>
  </si>
  <si>
    <t>Ijaz Husain</t>
  </si>
  <si>
    <t>0347-7285410</t>
  </si>
  <si>
    <t>M. Shahzad</t>
  </si>
  <si>
    <t>0346-4797987</t>
  </si>
  <si>
    <t>Mulazim Husain</t>
  </si>
  <si>
    <t>0344-4295891</t>
  </si>
  <si>
    <t>Qalander Hayat</t>
  </si>
  <si>
    <t>0301-7409632</t>
  </si>
  <si>
    <t>0311-9424691</t>
  </si>
  <si>
    <t>M. Waseem</t>
  </si>
  <si>
    <t>0342-3878509</t>
  </si>
  <si>
    <t>M. Wahab</t>
  </si>
  <si>
    <t>Malik Tariq</t>
  </si>
  <si>
    <t>0345-1372839</t>
  </si>
  <si>
    <t>Habib Buksh</t>
  </si>
  <si>
    <t>0343-3999094</t>
  </si>
  <si>
    <t>M. Rafique</t>
  </si>
  <si>
    <t>0346-4775156</t>
  </si>
  <si>
    <t>Malik Riaz</t>
  </si>
  <si>
    <t>0342-8689361</t>
  </si>
  <si>
    <t>0304-9912787</t>
  </si>
  <si>
    <t>M. Sikandar</t>
  </si>
  <si>
    <t>0345-7156330</t>
  </si>
  <si>
    <t>M. Sarfaraz</t>
  </si>
  <si>
    <t>0311-4773609</t>
  </si>
  <si>
    <t>M. Sital</t>
  </si>
  <si>
    <t>0300-0292996</t>
  </si>
  <si>
    <t>M. Zeeshan</t>
  </si>
  <si>
    <t>0312-0746312</t>
  </si>
  <si>
    <t>0317-1698158</t>
  </si>
  <si>
    <t>M. Irfan</t>
  </si>
  <si>
    <t>0326-7886181</t>
  </si>
  <si>
    <t>0302-5899753</t>
  </si>
  <si>
    <t>M. Ans</t>
  </si>
  <si>
    <t>0329-6979569</t>
  </si>
  <si>
    <t>0349-6884091</t>
  </si>
  <si>
    <t>0325-475114</t>
  </si>
  <si>
    <t>M. Shakeel</t>
  </si>
  <si>
    <t>0311-7718701</t>
  </si>
  <si>
    <t>0301-5480088</t>
  </si>
  <si>
    <t>0346-7800514</t>
  </si>
  <si>
    <t>Mulazim</t>
  </si>
  <si>
    <t>0349-1673209</t>
  </si>
  <si>
    <t>M. Akram</t>
  </si>
  <si>
    <t>0301-0376876</t>
  </si>
  <si>
    <t>Malik Shabbir</t>
  </si>
  <si>
    <t>0304-5857957</t>
  </si>
  <si>
    <t>0307-7511876</t>
  </si>
  <si>
    <t>Waqas</t>
  </si>
  <si>
    <t>0349-6848091</t>
  </si>
  <si>
    <t>M. Ali Hajish, Balcoh Agro Services</t>
  </si>
  <si>
    <t>0345-7171771</t>
  </si>
  <si>
    <t>0317-6633203</t>
  </si>
  <si>
    <t>30°32'20.2"N 70°58'33.1"E</t>
  </si>
  <si>
    <t>0301-4590967</t>
  </si>
  <si>
    <t>30°36'43.1"N 70°55'01.8"E</t>
  </si>
  <si>
    <t>Hanjrai Bangla Chaah Phaati wala</t>
  </si>
  <si>
    <t>Naveed Ahmed</t>
  </si>
  <si>
    <t xml:space="preserve"> 0344-1073974</t>
  </si>
  <si>
    <t>Rana Zubair</t>
  </si>
  <si>
    <t>03419356629</t>
  </si>
  <si>
    <t>Phul Ariz</t>
  </si>
  <si>
    <t>03456007576</t>
  </si>
  <si>
    <t>M. Arif</t>
  </si>
  <si>
    <t>03413132786</t>
  </si>
  <si>
    <t>Allah Rakesh</t>
  </si>
  <si>
    <t>03476683990</t>
  </si>
  <si>
    <t>03496764695</t>
  </si>
  <si>
    <t>03417344908</t>
  </si>
  <si>
    <t>Ashq Hussain</t>
  </si>
  <si>
    <t>03494931631</t>
  </si>
  <si>
    <t>Sami Ullah</t>
  </si>
  <si>
    <t>03498823713</t>
  </si>
  <si>
    <t>Mohsin</t>
  </si>
  <si>
    <t>03496231194</t>
  </si>
  <si>
    <t>Arshad</t>
  </si>
  <si>
    <t>03471671221</t>
  </si>
  <si>
    <t>03077391939</t>
  </si>
  <si>
    <t>Naveed Ahmad</t>
  </si>
  <si>
    <t>03453869775</t>
  </si>
  <si>
    <t>Hanjra, Bangla</t>
  </si>
  <si>
    <t>Ajmal</t>
  </si>
  <si>
    <t>03454845346</t>
  </si>
  <si>
    <t>Chak Mati Wala</t>
  </si>
  <si>
    <t>Allah Wasaya</t>
  </si>
  <si>
    <t>03463242258</t>
  </si>
  <si>
    <t>Sadique Hussain</t>
  </si>
  <si>
    <t>Ghulam Yasin</t>
  </si>
  <si>
    <t>03443836831</t>
  </si>
  <si>
    <t>03426629952</t>
  </si>
  <si>
    <t>Tanvir Abbas</t>
  </si>
  <si>
    <t>03426701229</t>
  </si>
  <si>
    <t>Aftab Hussain</t>
  </si>
  <si>
    <t>03477314795</t>
  </si>
  <si>
    <t>03456804022</t>
  </si>
  <si>
    <t>Ijaz Ahmad</t>
  </si>
  <si>
    <t>03421904095</t>
  </si>
  <si>
    <t>03446806930</t>
  </si>
  <si>
    <t>Sunrop</t>
  </si>
  <si>
    <t>Irfan Ali</t>
  </si>
  <si>
    <t>03421006930</t>
  </si>
  <si>
    <t>03472150147</t>
  </si>
  <si>
    <t>Sajjad Ahmad</t>
  </si>
  <si>
    <t>03450281390</t>
  </si>
  <si>
    <t>03428546616</t>
  </si>
  <si>
    <t>M. Zubair</t>
  </si>
  <si>
    <t>03476375477</t>
  </si>
  <si>
    <t>03466449109</t>
  </si>
  <si>
    <t>Imran Mosa</t>
  </si>
  <si>
    <t>03467227188</t>
  </si>
  <si>
    <t>Munawar</t>
  </si>
  <si>
    <t>03452167657</t>
  </si>
  <si>
    <t>03461633571</t>
  </si>
  <si>
    <t>M. Tanvir</t>
  </si>
  <si>
    <t>03476859416</t>
  </si>
  <si>
    <t>Rafique</t>
  </si>
  <si>
    <t>03401844242</t>
  </si>
  <si>
    <t>03058624201</t>
  </si>
  <si>
    <t>M. Yasir</t>
  </si>
  <si>
    <t>03413752212</t>
  </si>
  <si>
    <t>Daneyal</t>
  </si>
  <si>
    <t>03216946211</t>
  </si>
  <si>
    <t>Fida Hussain</t>
  </si>
  <si>
    <t>03321778038</t>
  </si>
  <si>
    <t>M. Nadeem</t>
  </si>
  <si>
    <t>03431881239</t>
  </si>
  <si>
    <t>Sabir Hussain</t>
  </si>
  <si>
    <t>03453032269</t>
  </si>
  <si>
    <t>Ghulam Shabir</t>
  </si>
  <si>
    <t>03483950578</t>
  </si>
  <si>
    <t>Mukhtiar Hussain</t>
  </si>
  <si>
    <t>03017949135</t>
  </si>
  <si>
    <t>Ibrahim</t>
  </si>
  <si>
    <t>03340621414</t>
  </si>
  <si>
    <t>03404204818</t>
  </si>
  <si>
    <t>Ghulam Asghar</t>
  </si>
  <si>
    <t>Niaz</t>
  </si>
  <si>
    <t>03426262518</t>
  </si>
  <si>
    <t>M. Taki</t>
  </si>
  <si>
    <t>03356971133</t>
  </si>
  <si>
    <t>Sharif Shah</t>
  </si>
  <si>
    <t>03483832482</t>
  </si>
  <si>
    <t>03431349093</t>
  </si>
  <si>
    <t>Basti Haider Ghazi</t>
  </si>
  <si>
    <t>Hasan</t>
  </si>
  <si>
    <t>03450377850</t>
  </si>
  <si>
    <t>Syed AD Shah</t>
  </si>
  <si>
    <t>03445395286</t>
  </si>
  <si>
    <t>Ashraf</t>
  </si>
  <si>
    <t>03367946228</t>
  </si>
  <si>
    <t>Madad Hussain</t>
  </si>
  <si>
    <t>03266861415</t>
  </si>
  <si>
    <t>Matloob</t>
  </si>
  <si>
    <t>03486329193</t>
  </si>
  <si>
    <t>03487196812</t>
  </si>
  <si>
    <t>Qaisar</t>
  </si>
  <si>
    <t>03465890401</t>
  </si>
  <si>
    <t>M. Naki</t>
  </si>
  <si>
    <t>03480401606</t>
  </si>
  <si>
    <t>Riaz Hussain</t>
  </si>
  <si>
    <t>03311714081</t>
  </si>
  <si>
    <t>Malik Sanwara</t>
  </si>
  <si>
    <t>03443699158</t>
  </si>
  <si>
    <t>03235438130</t>
  </si>
  <si>
    <t>Mohsin Raza</t>
  </si>
  <si>
    <t>03440242487</t>
  </si>
  <si>
    <t>Qaswar Abbas</t>
  </si>
  <si>
    <t>03447100788</t>
  </si>
  <si>
    <t>Ali Muhammad</t>
  </si>
  <si>
    <t>03406695264</t>
  </si>
  <si>
    <t>Zeeshan</t>
  </si>
  <si>
    <t>03188031936</t>
  </si>
  <si>
    <t>Mujahid</t>
  </si>
  <si>
    <t>03499721536</t>
  </si>
  <si>
    <t>Hussain Haider</t>
  </si>
  <si>
    <t>03326137795</t>
  </si>
  <si>
    <t>Imdad Hussain</t>
  </si>
  <si>
    <t>03487021802</t>
  </si>
  <si>
    <t>03483832024</t>
  </si>
  <si>
    <t>03462267450</t>
  </si>
  <si>
    <t>Anas Abbas</t>
  </si>
  <si>
    <t>03436619744</t>
  </si>
  <si>
    <t>Ghulan Hailer</t>
  </si>
  <si>
    <t>345-8541301</t>
  </si>
  <si>
    <t>Mudavar Farcoa, Haji &amp; Sons</t>
  </si>
  <si>
    <t>3 Inflencers Noted</t>
  </si>
  <si>
    <t>M. Junaid</t>
  </si>
  <si>
    <t>0348-0636385</t>
  </si>
  <si>
    <t>0343 - 1349093</t>
  </si>
  <si>
    <t>Nasir Ahmad, Uzair Khan Traders</t>
  </si>
  <si>
    <t>0342-382/088</t>
  </si>
  <si>
    <t>5 Influencers noted</t>
  </si>
  <si>
    <t>Demo Plot wanted</t>
  </si>
  <si>
    <t>0341-8606797</t>
  </si>
  <si>
    <t>Gulam Yasin</t>
  </si>
  <si>
    <t>Discussin</t>
  </si>
  <si>
    <t>0300-9875514</t>
  </si>
  <si>
    <t>Mushtaq  Hussain</t>
  </si>
  <si>
    <t>0306-8513786</t>
  </si>
  <si>
    <t>Basti joya</t>
  </si>
  <si>
    <t>M. Azhar Hussain, Achas Comision Shop</t>
  </si>
  <si>
    <t>0308-205622</t>
  </si>
  <si>
    <t>31°09'39.5"N 70°56'28.0"E</t>
  </si>
  <si>
    <t>Musthaq</t>
  </si>
  <si>
    <t>0306.8513786</t>
  </si>
  <si>
    <t>Basti Joriya</t>
  </si>
  <si>
    <t>0306.7740110</t>
  </si>
  <si>
    <t>0306.2249897</t>
  </si>
  <si>
    <t>Nasir Abbas</t>
  </si>
  <si>
    <t>0301.8617147</t>
  </si>
  <si>
    <t>Riaz Joya</t>
  </si>
  <si>
    <t>0309.7832014</t>
  </si>
  <si>
    <t>Ghulam Qasim</t>
  </si>
  <si>
    <t>0301.8139862</t>
  </si>
  <si>
    <t>Javed Hussain</t>
  </si>
  <si>
    <t>0306.1214130</t>
  </si>
  <si>
    <t>Syed Riaz Hussain</t>
  </si>
  <si>
    <t>0306.2375676</t>
  </si>
  <si>
    <t>Shakeel Ahmed</t>
  </si>
  <si>
    <t>0301.8990655</t>
  </si>
  <si>
    <t>0300.5489281</t>
  </si>
  <si>
    <t>0306.5212587</t>
  </si>
  <si>
    <t>Ghulam Mukhtar</t>
  </si>
  <si>
    <t>0306.4728212</t>
  </si>
  <si>
    <t>Sher Muhammad</t>
  </si>
  <si>
    <t>0307.6503969</t>
  </si>
  <si>
    <t>Arshad Hussain</t>
  </si>
  <si>
    <t>0308.7918417</t>
  </si>
  <si>
    <t>Aftab Musthaq</t>
  </si>
  <si>
    <t>0300.5120355</t>
  </si>
  <si>
    <t>Kazim Hussain</t>
  </si>
  <si>
    <t>0305.8778841</t>
  </si>
  <si>
    <t>0305.5148649</t>
  </si>
  <si>
    <t>Sujjad Hussain</t>
  </si>
  <si>
    <t>Karam</t>
  </si>
  <si>
    <t>0301.876183</t>
  </si>
  <si>
    <t>Asif Raza</t>
  </si>
  <si>
    <t>0305.7810862</t>
  </si>
  <si>
    <t>Tauqeer Abbas</t>
  </si>
  <si>
    <t>0308.7195725</t>
  </si>
  <si>
    <t>Arif Abbas</t>
  </si>
  <si>
    <t>0308.4323495</t>
  </si>
  <si>
    <t>Mehdi Hassan</t>
  </si>
  <si>
    <t>0308.8213790</t>
  </si>
  <si>
    <t>M. Asghar</t>
  </si>
  <si>
    <t>0301.6381214</t>
  </si>
  <si>
    <t>Mureed Abbas</t>
  </si>
  <si>
    <t>0347.9297514</t>
  </si>
  <si>
    <t>Muradza Hassan</t>
  </si>
  <si>
    <t>0305.2778841</t>
  </si>
  <si>
    <t>Waqar Haider</t>
  </si>
  <si>
    <t>0305.1858212</t>
  </si>
  <si>
    <t>M. Saghir</t>
  </si>
  <si>
    <t>0305.8766987</t>
  </si>
  <si>
    <t>0307.5188357</t>
  </si>
  <si>
    <t>Malik Khalid</t>
  </si>
  <si>
    <t>0306.8746620</t>
  </si>
  <si>
    <t>0307.6508073</t>
  </si>
  <si>
    <t>Murawas Abbas</t>
  </si>
  <si>
    <t>0308.7203578</t>
  </si>
  <si>
    <t>0305-7810862</t>
  </si>
  <si>
    <t>5 Influencers Noted</t>
  </si>
  <si>
    <t>31°08'42.9"N 71°01'52.8"E</t>
  </si>
  <si>
    <t>Chak 106 TDA</t>
  </si>
  <si>
    <t>Mulazim Hussain</t>
  </si>
  <si>
    <t>0344 - 7144162</t>
  </si>
  <si>
    <t>0307-8802008</t>
  </si>
  <si>
    <t>Better Contol</t>
  </si>
  <si>
    <t>Mulozim Hussain</t>
  </si>
  <si>
    <t>0347-2802008</t>
  </si>
  <si>
    <t>Vzir Nazar</t>
  </si>
  <si>
    <t>0346-7003568</t>
  </si>
  <si>
    <t>Hussain Abbas</t>
  </si>
  <si>
    <t>0317-0166248</t>
  </si>
  <si>
    <t>0349-0762236</t>
  </si>
  <si>
    <t>0345-7180234</t>
  </si>
  <si>
    <t>M. Ahsan</t>
  </si>
  <si>
    <t>0346-4770430</t>
  </si>
  <si>
    <t>Mushtaq</t>
  </si>
  <si>
    <t>0344-8722129</t>
  </si>
  <si>
    <t>Allah Ditta</t>
  </si>
  <si>
    <t>0321-5362217</t>
  </si>
  <si>
    <t>Amar Abbas</t>
  </si>
  <si>
    <t>0325-4796806</t>
  </si>
  <si>
    <t>M. Sadiq</t>
  </si>
  <si>
    <t>0346-6585299</t>
  </si>
  <si>
    <t>0333-7485825</t>
  </si>
  <si>
    <t>Kashif Iqbal</t>
  </si>
  <si>
    <t>0344-795106</t>
  </si>
  <si>
    <t>Sarf Ahmad</t>
  </si>
  <si>
    <t>0341-6222964</t>
  </si>
  <si>
    <t>0342-3180456</t>
  </si>
  <si>
    <t>0346-1626206</t>
  </si>
  <si>
    <t>Afsan Ali</t>
  </si>
  <si>
    <t>0327-7532412</t>
  </si>
  <si>
    <t>0307-6510174</t>
  </si>
  <si>
    <t>0347-6434667</t>
  </si>
  <si>
    <t>M. Nazir</t>
  </si>
  <si>
    <t>0341-6978238</t>
  </si>
  <si>
    <t>0321-8000000</t>
  </si>
  <si>
    <t>0301-4713166</t>
  </si>
  <si>
    <t>Qaisar Abbas</t>
  </si>
  <si>
    <t>0323-5066966</t>
  </si>
  <si>
    <t>Veer Muhammad</t>
  </si>
  <si>
    <t>0302-1199914</t>
  </si>
  <si>
    <t>Peer Baksh</t>
  </si>
  <si>
    <t>0305-8557106</t>
  </si>
  <si>
    <t>0345-3636106</t>
  </si>
  <si>
    <t>Fazal Abbas</t>
  </si>
  <si>
    <t>0346-6975091</t>
  </si>
  <si>
    <t>0347-0349953</t>
  </si>
  <si>
    <t>Ghulam Husain</t>
  </si>
  <si>
    <t>0347-0962673</t>
  </si>
  <si>
    <t>Bilal Husain</t>
  </si>
  <si>
    <t>0304-9300566</t>
  </si>
  <si>
    <t>Sajid Ullah</t>
  </si>
  <si>
    <t>0349-6288836</t>
  </si>
  <si>
    <t>0305-1785945</t>
  </si>
  <si>
    <t>Malik Rajan Babar</t>
  </si>
  <si>
    <t>0306-8665929</t>
  </si>
  <si>
    <t>Mukhtar Hussain</t>
  </si>
  <si>
    <t>0305-7379830</t>
  </si>
  <si>
    <t>M. Uzair</t>
  </si>
  <si>
    <t>0342-8648428</t>
  </si>
  <si>
    <t>Hafiz Ghulam Yasin</t>
  </si>
  <si>
    <t>0347-8802009</t>
  </si>
  <si>
    <t>Muhammad Abbas</t>
  </si>
  <si>
    <t>0329-4488588</t>
  </si>
  <si>
    <t>Basher Ahmad</t>
  </si>
  <si>
    <t>0302-4022144</t>
  </si>
  <si>
    <t>Talib Husain</t>
  </si>
  <si>
    <t>0341-3646504</t>
  </si>
  <si>
    <t>Manzer</t>
  </si>
  <si>
    <t>0346-3806895</t>
  </si>
  <si>
    <t>Bassti Maachi Buchi wala</t>
  </si>
  <si>
    <t>M. SULEMAN</t>
  </si>
  <si>
    <t>0308-1405556</t>
  </si>
  <si>
    <t>31°21'20.7"N 70°57'03.9"E</t>
  </si>
  <si>
    <t>Atta ullah, Ehsan Zarai Services</t>
  </si>
  <si>
    <t>0301-4998520</t>
  </si>
  <si>
    <t>0304-9365914</t>
  </si>
  <si>
    <t>0314-6999369</t>
  </si>
  <si>
    <t>Nasir Ali</t>
  </si>
  <si>
    <t>0310-1122124</t>
  </si>
  <si>
    <t>0340-4927787</t>
  </si>
  <si>
    <t>0320-4144607</t>
  </si>
  <si>
    <t>Farhan</t>
  </si>
  <si>
    <t>0300-7782824</t>
  </si>
  <si>
    <t>Rasheed</t>
  </si>
  <si>
    <t>0340-3345675</t>
  </si>
  <si>
    <t>0333-6964277</t>
  </si>
  <si>
    <t>Rashid</t>
  </si>
  <si>
    <t>0321-7607971</t>
  </si>
  <si>
    <t>Danish</t>
  </si>
  <si>
    <t>0324-2763349</t>
  </si>
  <si>
    <t>0346-8448249</t>
  </si>
  <si>
    <t>Amery</t>
  </si>
  <si>
    <t>0347-7097345</t>
  </si>
  <si>
    <t>0308-3235593</t>
  </si>
  <si>
    <t>0344-7098681</t>
  </si>
  <si>
    <t>0344-6711824</t>
  </si>
  <si>
    <t>Zahid Ali</t>
  </si>
  <si>
    <t>0323-7195720</t>
  </si>
  <si>
    <t>0301-6122466</t>
  </si>
  <si>
    <t>Zafay Ali</t>
  </si>
  <si>
    <t>0348-7948818</t>
  </si>
  <si>
    <t>Ataurhman</t>
  </si>
  <si>
    <t>0304-6933816</t>
  </si>
  <si>
    <t>Adnan Ali</t>
  </si>
  <si>
    <t>0347-6297876</t>
  </si>
  <si>
    <t>Moshin</t>
  </si>
  <si>
    <t>0340-1123912</t>
  </si>
  <si>
    <t>Aliya</t>
  </si>
  <si>
    <t>0320-1480025</t>
  </si>
  <si>
    <t>Khadim</t>
  </si>
  <si>
    <t>0303-7888341</t>
  </si>
  <si>
    <t>Asad</t>
  </si>
  <si>
    <t>0320-5817759</t>
  </si>
  <si>
    <t>Gifts</t>
  </si>
  <si>
    <t>Demo Plot Desired</t>
  </si>
  <si>
    <t>7 Influencers Noted</t>
  </si>
  <si>
    <t>Qamar</t>
  </si>
  <si>
    <t>0335-7027492</t>
  </si>
  <si>
    <t>Shanib</t>
  </si>
  <si>
    <t>Naveed</t>
  </si>
  <si>
    <t>0346-9735812</t>
  </si>
  <si>
    <t>0345-9775514</t>
  </si>
  <si>
    <t>Shaid Ali</t>
  </si>
  <si>
    <t>0310-8345705</t>
  </si>
  <si>
    <t>M. Suleman</t>
  </si>
  <si>
    <t>0344-0888407</t>
  </si>
  <si>
    <t>Kazim</t>
  </si>
  <si>
    <t>0321-4546460</t>
  </si>
  <si>
    <t>0347-2677870</t>
  </si>
  <si>
    <t>0333-8772272</t>
  </si>
  <si>
    <t>Asif Ali</t>
  </si>
  <si>
    <t>0324-6971821</t>
  </si>
  <si>
    <t>Javeed Ali</t>
  </si>
  <si>
    <t>0345-6346819</t>
  </si>
  <si>
    <t>Ismail</t>
  </si>
  <si>
    <t>0347-4813395</t>
  </si>
  <si>
    <t>Mazhar</t>
  </si>
  <si>
    <t>0333-7017165</t>
  </si>
  <si>
    <t>Yaqoob Ali</t>
  </si>
  <si>
    <t>0345-8455117</t>
  </si>
  <si>
    <t>0328-5401577</t>
  </si>
  <si>
    <t>Yousif Khan</t>
  </si>
  <si>
    <t>0323-9457485</t>
  </si>
  <si>
    <t>Abdul Pan</t>
  </si>
  <si>
    <t>0331-6830847</t>
  </si>
  <si>
    <t>0332-7612352</t>
  </si>
  <si>
    <t>Qaisar Ali</t>
  </si>
  <si>
    <t>0301-6792727</t>
  </si>
  <si>
    <t>0347-7595680</t>
  </si>
  <si>
    <t>G. Yasin</t>
  </si>
  <si>
    <t>0303-8111311</t>
  </si>
  <si>
    <t>Shahnawaz</t>
  </si>
  <si>
    <t>0333-7849799</t>
  </si>
  <si>
    <t>Ihsan Nawaz</t>
  </si>
  <si>
    <t>0301-6781039</t>
  </si>
  <si>
    <t>Altaf Nawaz</t>
  </si>
  <si>
    <t>0308-4031481</t>
  </si>
  <si>
    <t>Raja Manzo</t>
  </si>
  <si>
    <t>0340-2261272</t>
  </si>
  <si>
    <t>Jani Ismail</t>
  </si>
  <si>
    <t>0342-3812332</t>
  </si>
  <si>
    <t>0310-7582661</t>
  </si>
  <si>
    <t>0346-6048402</t>
  </si>
  <si>
    <t>0335-7055536</t>
  </si>
  <si>
    <t>0302-3370888</t>
  </si>
  <si>
    <t>G. Hasan</t>
  </si>
  <si>
    <t>0347-7107234</t>
  </si>
  <si>
    <t>Jhangir</t>
  </si>
  <si>
    <t>0339-4098464</t>
  </si>
  <si>
    <t>0312-1205393</t>
  </si>
  <si>
    <t>Naeem</t>
  </si>
  <si>
    <t>0321-3464738</t>
  </si>
  <si>
    <t>Ghaffar</t>
  </si>
  <si>
    <t>0333-5879750</t>
  </si>
  <si>
    <t>Murtaza</t>
  </si>
  <si>
    <t>0335-7042492</t>
  </si>
  <si>
    <t>Dani</t>
  </si>
  <si>
    <t>0347-7949187</t>
  </si>
  <si>
    <t>Mehboob</t>
  </si>
  <si>
    <t>0345-4252992</t>
  </si>
  <si>
    <t>0334-6823347</t>
  </si>
  <si>
    <t>Ahsan Ali</t>
  </si>
  <si>
    <t>0324-7584771</t>
  </si>
  <si>
    <t>Mustafa</t>
  </si>
  <si>
    <t>0307-6789020</t>
  </si>
  <si>
    <t>Kashif Ali</t>
  </si>
  <si>
    <t>0345-8346027</t>
  </si>
  <si>
    <t>0311-5726360</t>
  </si>
  <si>
    <t>Shoib</t>
  </si>
  <si>
    <t>Basti Machi Buchi wala</t>
  </si>
  <si>
    <t>Irfan Hussain</t>
  </si>
  <si>
    <t>31°28'50.4"N 70°59'34.0"E</t>
  </si>
  <si>
    <t>Kandani</t>
  </si>
  <si>
    <t>Zahoor Khan</t>
  </si>
  <si>
    <t>0345-7659279</t>
  </si>
  <si>
    <t>30°11'52"N, 71°28'11"E</t>
  </si>
  <si>
    <t xml:space="preserve"> 0310-7789111</t>
  </si>
  <si>
    <t>Majoka</t>
  </si>
  <si>
    <t>31°46'33.4"N 71°01'47.5"E</t>
  </si>
  <si>
    <t>54-ML</t>
  </si>
  <si>
    <t>Ch. Ghulam Murtaza</t>
  </si>
  <si>
    <t>0315-6603754</t>
  </si>
  <si>
    <t>31°43'58.9"N 71°18'26.5"E</t>
  </si>
  <si>
    <t>Ghazanfer, Ghazanfer Traderrs</t>
  </si>
  <si>
    <t>0317-7998764</t>
  </si>
  <si>
    <t>Zeeshan Khan</t>
  </si>
  <si>
    <t>0371-0397214</t>
  </si>
  <si>
    <t>5 Inflencers noted</t>
  </si>
  <si>
    <t>Zaheer Khan</t>
  </si>
  <si>
    <t>Kundani</t>
  </si>
  <si>
    <t>Iqbal Husain</t>
  </si>
  <si>
    <t>0341-7883270</t>
  </si>
  <si>
    <t>Iqbal</t>
  </si>
  <si>
    <t>0344-8837612</t>
  </si>
  <si>
    <t>Akhtar Abbas</t>
  </si>
  <si>
    <t>Zawar Husain</t>
  </si>
  <si>
    <t>0343-1830534</t>
  </si>
  <si>
    <t>Imran Abbas</t>
  </si>
  <si>
    <t>0346-4577267</t>
  </si>
  <si>
    <t>Niaz Khan</t>
  </si>
  <si>
    <t>0347-2125677</t>
  </si>
  <si>
    <t>0344-8686614</t>
  </si>
  <si>
    <t>Mazhar Abbas</t>
  </si>
  <si>
    <t>0341-6608144</t>
  </si>
  <si>
    <t>Karrar Raza</t>
  </si>
  <si>
    <t>0341-3372097</t>
  </si>
  <si>
    <t>Husnain Khan</t>
  </si>
  <si>
    <t>0344-7981020</t>
  </si>
  <si>
    <t>Jauair Ali</t>
  </si>
  <si>
    <t>0342-7967903</t>
  </si>
  <si>
    <t>Ali Raza</t>
  </si>
  <si>
    <t>0347-2125568</t>
  </si>
  <si>
    <t>Kamran Ali</t>
  </si>
  <si>
    <t>0346-7103672</t>
  </si>
  <si>
    <t>0343-5516945</t>
  </si>
  <si>
    <t>Qanwar Abbas</t>
  </si>
  <si>
    <t>0340-821166</t>
  </si>
  <si>
    <t>Syed Ghulam Sha</t>
  </si>
  <si>
    <t>0346-065532</t>
  </si>
  <si>
    <t>Syed Imran Haider</t>
  </si>
  <si>
    <t>0346-7714247</t>
  </si>
  <si>
    <t>0344-2060891</t>
  </si>
  <si>
    <t>Nail Raza</t>
  </si>
  <si>
    <t>0340-7940209</t>
  </si>
  <si>
    <t>0343-7764512</t>
  </si>
  <si>
    <t>Tanvir Husain</t>
  </si>
  <si>
    <t>0346-2214985</t>
  </si>
  <si>
    <t>0348-1743439</t>
  </si>
  <si>
    <t>Ameer Husain</t>
  </si>
  <si>
    <t>0343-1747459</t>
  </si>
  <si>
    <t>0346-7353278</t>
  </si>
  <si>
    <t>Zahid Husain</t>
  </si>
  <si>
    <t>0343-1220586</t>
  </si>
  <si>
    <t>Mehrib</t>
  </si>
  <si>
    <t>0349-8637592</t>
  </si>
  <si>
    <t>0349-3845354</t>
  </si>
  <si>
    <t>Juma Khan</t>
  </si>
  <si>
    <t>0345-1903635</t>
  </si>
  <si>
    <t>Zaman</t>
  </si>
  <si>
    <t>0343-7861108</t>
  </si>
  <si>
    <t>Aqeel Khan</t>
  </si>
  <si>
    <t>0343-7867786</t>
  </si>
  <si>
    <t>0317-6891884</t>
  </si>
  <si>
    <t>Sajjad Khan</t>
  </si>
  <si>
    <t>0346-1881412</t>
  </si>
  <si>
    <t>Asghar</t>
  </si>
  <si>
    <t>0343-1747429</t>
  </si>
  <si>
    <t>H. Ghulam Murtaza</t>
  </si>
  <si>
    <t>0307-7581729</t>
  </si>
  <si>
    <t>Arif</t>
  </si>
  <si>
    <t>0302-7968175</t>
  </si>
  <si>
    <t>M. Musawar</t>
  </si>
  <si>
    <t>0329-5964011</t>
  </si>
  <si>
    <t>Samar Attah</t>
  </si>
  <si>
    <t>0349-0978354</t>
  </si>
  <si>
    <t>M. Arslan</t>
  </si>
  <si>
    <t>0348-5260191</t>
  </si>
  <si>
    <t>M. Hammad</t>
  </si>
  <si>
    <t>0329-2449615</t>
  </si>
  <si>
    <t>M. Hamza</t>
  </si>
  <si>
    <t>0344-4792258</t>
  </si>
  <si>
    <t>0341-8165354</t>
  </si>
  <si>
    <t>Sincap</t>
  </si>
  <si>
    <t>M. Ibrar</t>
  </si>
  <si>
    <t>0343-8129136</t>
  </si>
  <si>
    <t>M. Rehan</t>
  </si>
  <si>
    <t>0305-9819570</t>
  </si>
  <si>
    <t>0344-7975247</t>
  </si>
  <si>
    <t>Riaz</t>
  </si>
  <si>
    <t>0310-7069556</t>
  </si>
  <si>
    <t>0340-8761430</t>
  </si>
  <si>
    <t>0345-045984</t>
  </si>
  <si>
    <t>M. Ahmer</t>
  </si>
  <si>
    <t>0347-0293154</t>
  </si>
  <si>
    <t>M. Tariq</t>
  </si>
  <si>
    <t>0347-2192553</t>
  </si>
  <si>
    <t>M. Walus</t>
  </si>
  <si>
    <t>0346-1874774</t>
  </si>
  <si>
    <t>Allan Ditta</t>
  </si>
  <si>
    <t>0340-7855098</t>
  </si>
  <si>
    <t>0346-4951575</t>
  </si>
  <si>
    <t>Abdul Karim</t>
  </si>
  <si>
    <t>0333-8905389</t>
  </si>
  <si>
    <t>Amir Ali</t>
  </si>
  <si>
    <t>0330-6056441</t>
  </si>
  <si>
    <t>Abdul Qadeer</t>
  </si>
  <si>
    <t>0341-4357065</t>
  </si>
  <si>
    <t>0348-0156385</t>
  </si>
  <si>
    <t>Abdul Rehman</t>
  </si>
  <si>
    <t>0334-7666391</t>
  </si>
  <si>
    <t>Abdul Rauf</t>
  </si>
  <si>
    <t>0306-1449250</t>
  </si>
  <si>
    <t>Rehman</t>
  </si>
  <si>
    <t>0342-1566036</t>
  </si>
  <si>
    <t>Refill number</t>
  </si>
  <si>
    <t>0336-6631214</t>
  </si>
  <si>
    <t>Syed Tasawar Abbas</t>
  </si>
  <si>
    <t>Better Conrol</t>
  </si>
  <si>
    <t>Fear of burn</t>
  </si>
  <si>
    <t>Discussio, Q&amp;A</t>
  </si>
  <si>
    <t>Demo Plot desired</t>
  </si>
  <si>
    <t>4 Inflencers noted</t>
  </si>
  <si>
    <t>0307-5115767</t>
  </si>
  <si>
    <t>M. Tahir</t>
  </si>
  <si>
    <t>Parts of Speech</t>
  </si>
  <si>
    <t>Nazar Abbas</t>
  </si>
  <si>
    <t>M. Asghar, Akhter Traders</t>
  </si>
  <si>
    <t>0301-55277000</t>
  </si>
  <si>
    <t>Ameer Humain</t>
  </si>
  <si>
    <t>0343.1747459</t>
  </si>
  <si>
    <t>0346.7353278</t>
  </si>
  <si>
    <t>Zahid Humain</t>
  </si>
  <si>
    <t>0343.1720586</t>
  </si>
  <si>
    <t>0344.8637592</t>
  </si>
  <si>
    <t>Asghad</t>
  </si>
  <si>
    <t>0349.3848354</t>
  </si>
  <si>
    <t>0345.1903635</t>
  </si>
  <si>
    <t>0343.7861108</t>
  </si>
  <si>
    <t>Paael Khan</t>
  </si>
  <si>
    <t>0343.7867786</t>
  </si>
  <si>
    <t>0317.6891684</t>
  </si>
  <si>
    <t>0346.1881412</t>
  </si>
  <si>
    <t>0343.1747429</t>
  </si>
  <si>
    <t>0345.7659279</t>
  </si>
  <si>
    <t>0341.7883270</t>
  </si>
  <si>
    <t>0344.8637612</t>
  </si>
  <si>
    <t>03</t>
  </si>
  <si>
    <t>Zahur Husain</t>
  </si>
  <si>
    <t>0343.7830534</t>
  </si>
  <si>
    <t>0340.4577267</t>
  </si>
  <si>
    <t>Nito Khan</t>
  </si>
  <si>
    <t>0347.2125677</t>
  </si>
  <si>
    <t>0344.8628614</t>
  </si>
  <si>
    <t>0341.6608144</t>
  </si>
  <si>
    <t>0341.3372097</t>
  </si>
  <si>
    <t>0344.7981020</t>
  </si>
  <si>
    <t>0342.7967903</t>
  </si>
  <si>
    <t>0347.2125518</t>
  </si>
  <si>
    <t>0348.7103672</t>
  </si>
  <si>
    <t>Mustaza</t>
  </si>
  <si>
    <t>0343.5516945</t>
  </si>
  <si>
    <t>Hussain Khan</t>
  </si>
  <si>
    <t>Kaif Raza</t>
  </si>
  <si>
    <t>0340.821166</t>
  </si>
  <si>
    <t>Syed Ghalib Husain</t>
  </si>
  <si>
    <t>0348.0665532</t>
  </si>
  <si>
    <t>Syed Imran Husain</t>
  </si>
  <si>
    <t>0346.7714247</t>
  </si>
  <si>
    <t>0344.2060391</t>
  </si>
  <si>
    <t>Kail Raza</t>
  </si>
  <si>
    <t>0348.7741209</t>
  </si>
  <si>
    <t>0341.7764512</t>
  </si>
  <si>
    <t>0346.2214965</t>
  </si>
  <si>
    <t>0348.1743439</t>
  </si>
  <si>
    <t>Total:-&gt;</t>
  </si>
  <si>
    <t>27°02'26.2"N 68°33'47.6"E</t>
  </si>
  <si>
    <t>32°44'03.5"N 71°16'39.9"E</t>
  </si>
  <si>
    <t>Kalor Sharif Kacha</t>
  </si>
  <si>
    <t>0301-2068770</t>
  </si>
  <si>
    <t>Kamar Mashaani Gulshan Colony</t>
  </si>
  <si>
    <t>32°51'53.0"N 71°20'23.0"E</t>
  </si>
  <si>
    <t>Taj Muhammad</t>
  </si>
  <si>
    <t xml:space="preserve"> 0300-7417465</t>
  </si>
  <si>
    <t>32°50'50.0"N 71°33'14.5"E</t>
  </si>
  <si>
    <t>Daud KhaiL kacha</t>
  </si>
  <si>
    <t>Shifaullah</t>
  </si>
  <si>
    <t>0305-3126621</t>
  </si>
  <si>
    <t>Waseem Khan, Awais &amp; Brothers</t>
  </si>
  <si>
    <t>0300-0232627</t>
  </si>
  <si>
    <t>Arif Khan</t>
  </si>
  <si>
    <t>0306-5306565</t>
  </si>
  <si>
    <t>Village Event like this should be conducted often</t>
  </si>
  <si>
    <t>5 influencers noted</t>
  </si>
  <si>
    <t>Abid Khan</t>
  </si>
  <si>
    <t>cap</t>
  </si>
  <si>
    <t>M. Amjad</t>
  </si>
  <si>
    <t>Atif Rehman</t>
  </si>
  <si>
    <t>A. Majeed</t>
  </si>
  <si>
    <t>0346-5625063</t>
  </si>
  <si>
    <t>0301-5230419</t>
  </si>
  <si>
    <t>Fiaz</t>
  </si>
  <si>
    <t>Tariq</t>
  </si>
  <si>
    <t>Ikhlaq</t>
  </si>
  <si>
    <t>Shoaib</t>
  </si>
  <si>
    <t>0324-0022807</t>
  </si>
  <si>
    <t>0306-5306563</t>
  </si>
  <si>
    <t>Isfar Shah</t>
  </si>
  <si>
    <t>0308-7057911</t>
  </si>
  <si>
    <t>0307-8560803</t>
  </si>
  <si>
    <t>Rafiullah</t>
  </si>
  <si>
    <t>0306-4885977</t>
  </si>
  <si>
    <t>0341-7229066</t>
  </si>
  <si>
    <t>Ubaidullah</t>
  </si>
  <si>
    <t>0306-0311841</t>
  </si>
  <si>
    <t>0325-2192623</t>
  </si>
  <si>
    <t>0308-4490834</t>
  </si>
  <si>
    <t>0307-9552793</t>
  </si>
  <si>
    <t>0307-8900258</t>
  </si>
  <si>
    <t>M. Sharail</t>
  </si>
  <si>
    <t>0305-9216036</t>
  </si>
  <si>
    <t>0306-6351633</t>
  </si>
  <si>
    <t>Sheer-bhador</t>
  </si>
  <si>
    <t>-</t>
  </si>
  <si>
    <t>M. Sadia</t>
  </si>
  <si>
    <t>0300-5912337</t>
  </si>
  <si>
    <t>Qallu Alam</t>
  </si>
  <si>
    <t>0344-7289066</t>
  </si>
  <si>
    <t>M. Razqal</t>
  </si>
  <si>
    <t>0301-3854198</t>
  </si>
  <si>
    <t>Shah Alam</t>
  </si>
  <si>
    <t>0304-6537374</t>
  </si>
  <si>
    <t>M. Qadir</t>
  </si>
  <si>
    <t>Sa. Khwza</t>
  </si>
  <si>
    <t>0303-9216235</t>
  </si>
  <si>
    <t>0302-7096731</t>
  </si>
  <si>
    <t>0303-5658632</t>
  </si>
  <si>
    <t>M. Saeed</t>
  </si>
  <si>
    <t>Mumtaz Ullah</t>
  </si>
  <si>
    <t>0306-6057862</t>
  </si>
  <si>
    <t>Mushtaq Khurram</t>
  </si>
  <si>
    <t>0306-3211142</t>
  </si>
  <si>
    <t>Malik-Makhni</t>
  </si>
  <si>
    <t>0344-7529941</t>
  </si>
  <si>
    <t>0306-6059683</t>
  </si>
  <si>
    <t>Sambal</t>
  </si>
  <si>
    <t>0325-8712585</t>
  </si>
  <si>
    <t>0300-1382627</t>
  </si>
  <si>
    <t>0300-1622627</t>
  </si>
  <si>
    <t>0304-3532587</t>
  </si>
  <si>
    <t>may be</t>
  </si>
  <si>
    <t>A-babh</t>
  </si>
  <si>
    <t>0300-1828265</t>
  </si>
  <si>
    <t>Binyameen</t>
  </si>
  <si>
    <t>Safety</t>
  </si>
  <si>
    <t>Village event like this often</t>
  </si>
  <si>
    <t>0300-7417465</t>
  </si>
  <si>
    <t>Gulshan Colony</t>
  </si>
  <si>
    <t>Nasrullah Khan</t>
  </si>
  <si>
    <t>0300-6518023</t>
  </si>
  <si>
    <t>0301-2055415</t>
  </si>
  <si>
    <t>Kafayat Ullah</t>
  </si>
  <si>
    <t>0301-6050094</t>
  </si>
  <si>
    <t>0303-7757364</t>
  </si>
  <si>
    <t>Habib Ullah</t>
  </si>
  <si>
    <t>0303-7341885</t>
  </si>
  <si>
    <t>Shahzaid Niaz</t>
  </si>
  <si>
    <t>0307-4474037</t>
  </si>
  <si>
    <t>Shafi Ullah</t>
  </si>
  <si>
    <t>0306-0203859</t>
  </si>
  <si>
    <t>0302-2550041</t>
  </si>
  <si>
    <t>M. Naveed</t>
  </si>
  <si>
    <t>0308-3282073</t>
  </si>
  <si>
    <t>0301-5154073</t>
  </si>
  <si>
    <t>M. Prayat</t>
  </si>
  <si>
    <t>0326-2637785</t>
  </si>
  <si>
    <t>Umair Khan</t>
  </si>
  <si>
    <t>0305-7457033</t>
  </si>
  <si>
    <t>0303-7501260</t>
  </si>
  <si>
    <t>0302-7276601</t>
  </si>
  <si>
    <t>0304-2503894</t>
  </si>
  <si>
    <t>M. Ramiz</t>
  </si>
  <si>
    <t>0329-1210742</t>
  </si>
  <si>
    <t>Anayat</t>
  </si>
  <si>
    <t>0303-0980130</t>
  </si>
  <si>
    <t>Atta Muhammad</t>
  </si>
  <si>
    <t>0307-7816589</t>
  </si>
  <si>
    <t>0306-4651114</t>
  </si>
  <si>
    <t>0303-4724248</t>
  </si>
  <si>
    <t>Armghan Ali</t>
  </si>
  <si>
    <t>0306-0970065</t>
  </si>
  <si>
    <t>Capt. Ullah</t>
  </si>
  <si>
    <t>0323-0175465</t>
  </si>
  <si>
    <t>M. Shafi Ullah</t>
  </si>
  <si>
    <t>Haseeb</t>
  </si>
  <si>
    <t>0305-6487267</t>
  </si>
  <si>
    <t>Kaleem Ullah</t>
  </si>
  <si>
    <t>0301-3912813</t>
  </si>
  <si>
    <t>Nabeen</t>
  </si>
  <si>
    <t>0305-6848822</t>
  </si>
  <si>
    <t>0300-6060565</t>
  </si>
  <si>
    <t>Alam</t>
  </si>
  <si>
    <t>0302-6356460</t>
  </si>
  <si>
    <t>Umais</t>
  </si>
  <si>
    <t>0303-5036701</t>
  </si>
  <si>
    <t xml:space="preserve">May be </t>
  </si>
  <si>
    <t>Evvyd.</t>
  </si>
  <si>
    <t>Arshad, Arshad Zarai</t>
  </si>
  <si>
    <t>0301-7802078</t>
  </si>
  <si>
    <t>0300-7604218</t>
  </si>
  <si>
    <t>Fearr of Burn</t>
  </si>
  <si>
    <t>Shat Ullah</t>
  </si>
  <si>
    <t>0307-8068274</t>
  </si>
  <si>
    <t>M. Akbar</t>
  </si>
  <si>
    <t>0308-4987653</t>
  </si>
  <si>
    <t>Amir Abbas</t>
  </si>
  <si>
    <t>0325-7873030</t>
  </si>
  <si>
    <t>Taskin Abbas</t>
  </si>
  <si>
    <t>0306-4873086</t>
  </si>
  <si>
    <t>Izzar Hussain</t>
  </si>
  <si>
    <t>302-2406831</t>
  </si>
  <si>
    <t>Bilal Hussain</t>
  </si>
  <si>
    <t>0310-0579659</t>
  </si>
  <si>
    <t>Muzand Mehdi</t>
  </si>
  <si>
    <t>0315-6646770</t>
  </si>
  <si>
    <t>0302-4881674</t>
  </si>
  <si>
    <t>Iqraz Hussain</t>
  </si>
  <si>
    <t>0325-1296065</t>
  </si>
  <si>
    <t>Tangeer</t>
  </si>
  <si>
    <t>0308-7066510</t>
  </si>
  <si>
    <t>Gul Kamal</t>
  </si>
  <si>
    <t>0301-2591865</t>
  </si>
  <si>
    <t>0305-553508</t>
  </si>
  <si>
    <t>0308-9181551</t>
  </si>
  <si>
    <t>0309-6723381</t>
  </si>
  <si>
    <t>0306-7900821</t>
  </si>
  <si>
    <t>Talavid</t>
  </si>
  <si>
    <t>0305-5189874</t>
  </si>
  <si>
    <t>Sharafat</t>
  </si>
  <si>
    <t>0303-0061644</t>
  </si>
  <si>
    <t>Karann Dad</t>
  </si>
  <si>
    <t>0303-7510577</t>
  </si>
  <si>
    <t>0301-3095273</t>
  </si>
  <si>
    <t>Amir Hayat</t>
  </si>
  <si>
    <t>0306-842441</t>
  </si>
  <si>
    <t>M. Taqi</t>
  </si>
  <si>
    <t>0305-4920472</t>
  </si>
  <si>
    <t>0395-6870277</t>
  </si>
  <si>
    <t>Nazar Hussain</t>
  </si>
  <si>
    <t>0305-5532295</t>
  </si>
  <si>
    <t>0308-7046753</t>
  </si>
  <si>
    <t>0303-7504110</t>
  </si>
  <si>
    <t>M. Muzzafar</t>
  </si>
  <si>
    <t>03...</t>
  </si>
  <si>
    <t>0301-5814918</t>
  </si>
  <si>
    <t>M. Shoaib</t>
  </si>
  <si>
    <t>0306-5454130</t>
  </si>
  <si>
    <t>Amanat Ullah</t>
  </si>
  <si>
    <t>0321-6064042</t>
  </si>
  <si>
    <t>Daleel Khan</t>
  </si>
  <si>
    <t>0300-651963</t>
  </si>
  <si>
    <t>Piras Sangu</t>
  </si>
  <si>
    <t>0306-3987524</t>
  </si>
  <si>
    <t>Shafi</t>
  </si>
  <si>
    <t>0303-7330106</t>
  </si>
  <si>
    <t>Bashir</t>
  </si>
  <si>
    <t>0301-6358418</t>
  </si>
  <si>
    <t>Ilyas</t>
  </si>
  <si>
    <t>0304-9554757</t>
  </si>
  <si>
    <t>0308-6797042</t>
  </si>
  <si>
    <t>Tanqueer</t>
  </si>
  <si>
    <t>0308-7066753</t>
  </si>
  <si>
    <t>Mehv N.</t>
  </si>
  <si>
    <t>0308-0947500</t>
  </si>
  <si>
    <t>Javed</t>
  </si>
  <si>
    <t>0306-8253689</t>
  </si>
  <si>
    <t>Evyol</t>
  </si>
  <si>
    <t>Noor M. Khan, Al-Badar Zari Center</t>
  </si>
  <si>
    <t>0301-6351412</t>
  </si>
  <si>
    <t>0304-6747523</t>
  </si>
  <si>
    <t>Demo plot desired</t>
  </si>
  <si>
    <t>Jharoola</t>
  </si>
  <si>
    <t>Malik Sajid</t>
  </si>
  <si>
    <t xml:space="preserve"> 0300-5196990</t>
  </si>
  <si>
    <t>31°55'02.4"N 72°21'48.1"E</t>
  </si>
  <si>
    <t xml:space="preserve"> 0346-3825513</t>
  </si>
  <si>
    <t>ChakrraLa</t>
  </si>
  <si>
    <t>32°05'48.7"N 72°22'20.7"E</t>
  </si>
  <si>
    <t xml:space="preserve"> 0302-7038789</t>
  </si>
  <si>
    <t>M. IRFAN</t>
  </si>
  <si>
    <t>Habib pur Kangrra</t>
  </si>
  <si>
    <t>31°58'50.9"N 72°27'50.2"E</t>
  </si>
  <si>
    <t>M. Naved, Lajpal Traders</t>
  </si>
  <si>
    <t>v. Good</t>
  </si>
  <si>
    <t>Village event like this expected often</t>
  </si>
  <si>
    <t>M. Sajid</t>
  </si>
  <si>
    <t>M. Imtiaz</t>
  </si>
  <si>
    <t>Nazar M.</t>
  </si>
  <si>
    <t>M. Behram</t>
  </si>
  <si>
    <t>M. Riaz</t>
  </si>
  <si>
    <t>Ghulam Habib</t>
  </si>
  <si>
    <t>Shahid Abbas</t>
  </si>
  <si>
    <t>M. Hayat</t>
  </si>
  <si>
    <t>0300.5196990</t>
  </si>
  <si>
    <t>75</t>
  </si>
  <si>
    <t>M. Areef</t>
  </si>
  <si>
    <t>0329.0716547</t>
  </si>
  <si>
    <t>4</t>
  </si>
  <si>
    <t>2</t>
  </si>
  <si>
    <t>0300.6048317</t>
  </si>
  <si>
    <t>17</t>
  </si>
  <si>
    <t>Sikandar Hayat</t>
  </si>
  <si>
    <t>0303.5531670</t>
  </si>
  <si>
    <t>0301.3053099</t>
  </si>
  <si>
    <t>10</t>
  </si>
  <si>
    <t>0300.3995934</t>
  </si>
  <si>
    <t>5</t>
  </si>
  <si>
    <t>0300.4626532</t>
  </si>
  <si>
    <t>M. Kamran</t>
  </si>
  <si>
    <t>0306.6026665</t>
  </si>
  <si>
    <t>8</t>
  </si>
  <si>
    <t>0345.7779410</t>
  </si>
  <si>
    <t>Zeeshan Ali</t>
  </si>
  <si>
    <t>0307.6010764</t>
  </si>
  <si>
    <t>0306.4257145</t>
  </si>
  <si>
    <t>0324.8285470</t>
  </si>
  <si>
    <t>0307.4150854</t>
  </si>
  <si>
    <t>Khizar Hayat</t>
  </si>
  <si>
    <t>0302.5886112</t>
  </si>
  <si>
    <t>0325.6186304</t>
  </si>
  <si>
    <t>3</t>
  </si>
  <si>
    <t>Haji Maher</t>
  </si>
  <si>
    <t>0300.9710874</t>
  </si>
  <si>
    <t>6</t>
  </si>
  <si>
    <t>M. Mahboob</t>
  </si>
  <si>
    <t>0302.6247146</t>
  </si>
  <si>
    <t>0326.1472734</t>
  </si>
  <si>
    <t>7</t>
  </si>
  <si>
    <t>Ahmad Zakir</t>
  </si>
  <si>
    <t>0327.1486818</t>
  </si>
  <si>
    <t>Alpha Bakhsh</t>
  </si>
  <si>
    <t>0344.6293052</t>
  </si>
  <si>
    <t>0346.7068811</t>
  </si>
  <si>
    <t>20</t>
  </si>
  <si>
    <t>Gul Zaib</t>
  </si>
  <si>
    <t>0302.3257904</t>
  </si>
  <si>
    <t>0324.6634148</t>
  </si>
  <si>
    <t>0303.8468663</t>
  </si>
  <si>
    <t>0305.1626266</t>
  </si>
  <si>
    <t>M. Saqib</t>
  </si>
  <si>
    <t>0302.9116854</t>
  </si>
  <si>
    <t>0301.6713484</t>
  </si>
  <si>
    <t>0301.7135053</t>
  </si>
  <si>
    <t>Zaheer</t>
  </si>
  <si>
    <t>0304.6598051</t>
  </si>
  <si>
    <t>0301.6324310</t>
  </si>
  <si>
    <t>0303.3257904</t>
  </si>
  <si>
    <t>0302.6881897</t>
  </si>
  <si>
    <t>M. Sabtain</t>
  </si>
  <si>
    <t>0342.6428374</t>
  </si>
  <si>
    <t>Zaman Ali</t>
  </si>
  <si>
    <t>0301.6717403</t>
  </si>
  <si>
    <t>M. Rasheed</t>
  </si>
  <si>
    <t>0305.6329737</t>
  </si>
  <si>
    <t>0304.4141876</t>
  </si>
  <si>
    <t>0306.7796806</t>
  </si>
  <si>
    <t>M. Raqeeb</t>
  </si>
  <si>
    <t>0309.7993939</t>
  </si>
  <si>
    <t>0302.6747314</t>
  </si>
  <si>
    <t>M. Fiaz</t>
  </si>
  <si>
    <t>0344.7519194</t>
  </si>
  <si>
    <t>M. Azem</t>
  </si>
  <si>
    <t>0301.3964842</t>
  </si>
  <si>
    <t>Ansar</t>
  </si>
  <si>
    <t>0300.7133299</t>
  </si>
  <si>
    <t>12</t>
  </si>
  <si>
    <t>0349.7736292</t>
  </si>
  <si>
    <t>0301-6141547</t>
  </si>
  <si>
    <t>M. Mumtaz</t>
  </si>
  <si>
    <t>Mushtaq Hussain</t>
  </si>
  <si>
    <t>Dealer Advice</t>
  </si>
  <si>
    <t>Informative &amp; Useful</t>
  </si>
  <si>
    <t>0342-5128639</t>
  </si>
  <si>
    <t>Syed Asim Murtaza</t>
  </si>
  <si>
    <t>M. Nsveed, Lajpal Traders</t>
  </si>
  <si>
    <t>0345-7289040</t>
  </si>
  <si>
    <t>0344.7508973</t>
  </si>
  <si>
    <t>0341.7944730</t>
  </si>
  <si>
    <t>Shoaib Akhtar</t>
  </si>
  <si>
    <t>0306.7679903</t>
  </si>
  <si>
    <t>0301.2665831</t>
  </si>
  <si>
    <t>M. Warsi</t>
  </si>
  <si>
    <t>0347.1878069</t>
  </si>
  <si>
    <t>9</t>
  </si>
  <si>
    <t>Atta M.</t>
  </si>
  <si>
    <t>0343.4564901</t>
  </si>
  <si>
    <t>0391.0570368</t>
  </si>
  <si>
    <t>Gul Muhammad</t>
  </si>
  <si>
    <t>0302.8355751</t>
  </si>
  <si>
    <t>28</t>
  </si>
  <si>
    <t>0306.6736013</t>
  </si>
  <si>
    <t>1</t>
  </si>
  <si>
    <t>0346.6253079</t>
  </si>
  <si>
    <t>0341.7377472</t>
  </si>
  <si>
    <t>Hafiz Tanzeel</t>
  </si>
  <si>
    <t>0344.3401917</t>
  </si>
  <si>
    <t>0344.7476741</t>
  </si>
  <si>
    <t>Hafiz M. Usman</t>
  </si>
  <si>
    <t>0347.1700906</t>
  </si>
  <si>
    <t>Farhan Abbas</t>
  </si>
  <si>
    <t>0343.7240450</t>
  </si>
  <si>
    <t>M. Abuzar</t>
  </si>
  <si>
    <t>0342.0631376</t>
  </si>
  <si>
    <t>M. Kasim</t>
  </si>
  <si>
    <t>0318.6290308</t>
  </si>
  <si>
    <t>0342.7016789</t>
  </si>
  <si>
    <t>Liqat Abbas</t>
  </si>
  <si>
    <t>0341.2202225</t>
  </si>
  <si>
    <t>Salik M.</t>
  </si>
  <si>
    <t>0300.6904819</t>
  </si>
  <si>
    <t>Sarfraz</t>
  </si>
  <si>
    <t>0341.3476750</t>
  </si>
  <si>
    <t>Aman Ullah</t>
  </si>
  <si>
    <t>0301.6769007</t>
  </si>
  <si>
    <t>Ghulam M.</t>
  </si>
  <si>
    <t>0344.7072639</t>
  </si>
  <si>
    <t>M. Rizwan</t>
  </si>
  <si>
    <t>0341.3475925</t>
  </si>
  <si>
    <t>0345.9203337</t>
  </si>
  <si>
    <t>Umer Draz</t>
  </si>
  <si>
    <t>0306.8486514</t>
  </si>
  <si>
    <t>Zakir</t>
  </si>
  <si>
    <t>0344.2318957</t>
  </si>
  <si>
    <t>0342.3395481</t>
  </si>
  <si>
    <t>Nusar Hayat</t>
  </si>
  <si>
    <t>0343.1098684</t>
  </si>
  <si>
    <t>M. Usman</t>
  </si>
  <si>
    <t>0300.1601096</t>
  </si>
  <si>
    <t>0342.759030</t>
  </si>
  <si>
    <t>0305.2262058</t>
  </si>
  <si>
    <t>M. Faisal</t>
  </si>
  <si>
    <t>0348.4556855</t>
  </si>
  <si>
    <t>0345.2136742</t>
  </si>
  <si>
    <t>Rizwan</t>
  </si>
  <si>
    <t>0347.7521607</t>
  </si>
  <si>
    <t>Umair Hussain</t>
  </si>
  <si>
    <t>M. Arshad</t>
  </si>
  <si>
    <t>0346.3825513</t>
  </si>
  <si>
    <t>0345.7643527</t>
  </si>
  <si>
    <t>11</t>
  </si>
  <si>
    <t>M. Sher</t>
  </si>
  <si>
    <t>0349.2254763</t>
  </si>
  <si>
    <t>0343.2728638</t>
  </si>
  <si>
    <t>0341.4216865</t>
  </si>
  <si>
    <t>0344.7482702</t>
  </si>
  <si>
    <t>70</t>
  </si>
  <si>
    <t>M. Jahangir</t>
  </si>
  <si>
    <t>0300.7528970</t>
  </si>
  <si>
    <t>600</t>
  </si>
  <si>
    <t>Tarzan</t>
  </si>
  <si>
    <t>0301.4933511</t>
  </si>
  <si>
    <t>M. Subhan Ahmed</t>
  </si>
  <si>
    <t>0301.2196500</t>
  </si>
  <si>
    <t>18</t>
  </si>
  <si>
    <t>Zahoor Abbas</t>
  </si>
  <si>
    <t>0345.1718570</t>
  </si>
  <si>
    <t>Hamid Sher</t>
  </si>
  <si>
    <t>0345.8653821</t>
  </si>
  <si>
    <t>M. Adil Mehmood</t>
  </si>
  <si>
    <t>0346.2065261</t>
  </si>
  <si>
    <t>25</t>
  </si>
  <si>
    <t>Sultan Mehmood</t>
  </si>
  <si>
    <t>0304.6307655</t>
  </si>
  <si>
    <t>Rehmat Ali</t>
  </si>
  <si>
    <t>0302.1677362</t>
  </si>
  <si>
    <t>Tasawar Abbas</t>
  </si>
  <si>
    <t>0345.8653620</t>
  </si>
  <si>
    <t>0345.5957724</t>
  </si>
  <si>
    <t>Samar Abbas</t>
  </si>
  <si>
    <t>0341.7992692</t>
  </si>
  <si>
    <t>0328.8921526</t>
  </si>
  <si>
    <t>0322.8045016</t>
  </si>
  <si>
    <t>0345.2346003</t>
  </si>
  <si>
    <t>Mudasser Riaz</t>
  </si>
  <si>
    <t>0311.0154845</t>
  </si>
  <si>
    <t>0308.8011499</t>
  </si>
  <si>
    <t>Anjam Raheel</t>
  </si>
  <si>
    <t>0344.7473707</t>
  </si>
  <si>
    <t>Amjad</t>
  </si>
  <si>
    <t>0344.8223533</t>
  </si>
  <si>
    <t>0344.7679801</t>
  </si>
  <si>
    <t>M. Fiaz Ali</t>
  </si>
  <si>
    <t>0345.8963497</t>
  </si>
  <si>
    <t>Azeem</t>
  </si>
  <si>
    <t>0346.8661890</t>
  </si>
  <si>
    <t>30</t>
  </si>
  <si>
    <t>4 Influencers Noted</t>
  </si>
  <si>
    <t>Zaheer Abbas, M. Khan Zarai Markez</t>
  </si>
  <si>
    <t>0345-1718570</t>
  </si>
  <si>
    <t>0345-1718611</t>
  </si>
  <si>
    <t>Mubashir Siddiqui</t>
  </si>
  <si>
    <t>Demo Plot should be made nearby</t>
  </si>
  <si>
    <t>32°34'08.1"N 73°57'09.3"E</t>
  </si>
  <si>
    <t>Machyana</t>
  </si>
  <si>
    <t>Ziaullah Babar</t>
  </si>
  <si>
    <t xml:space="preserve"> 0347-6116938</t>
  </si>
  <si>
    <t>32°36'14.9"N 74°09'30.2"E</t>
  </si>
  <si>
    <t>32°34'01.6"N 74°09'21.3"E</t>
  </si>
  <si>
    <t>Sheikh Pur</t>
  </si>
  <si>
    <t xml:space="preserve"> Nadeem</t>
  </si>
  <si>
    <t xml:space="preserve"> 0304-1767621</t>
  </si>
  <si>
    <t>Opening</t>
  </si>
  <si>
    <t>4 influencers noted</t>
  </si>
  <si>
    <t>M. Waris</t>
  </si>
  <si>
    <t>0341-6512926</t>
  </si>
  <si>
    <t>Machana</t>
  </si>
  <si>
    <t>0303-6044338</t>
  </si>
  <si>
    <t>Afzal Ahmad</t>
  </si>
  <si>
    <t>0343-6947449</t>
  </si>
  <si>
    <t>0314-7240106</t>
  </si>
  <si>
    <t>Intzar Ali</t>
  </si>
  <si>
    <t>0342-6895950</t>
  </si>
  <si>
    <t>Adeel Rehman</t>
  </si>
  <si>
    <t>0314-4749168</t>
  </si>
  <si>
    <t>Zia Ullah Sahar</t>
  </si>
  <si>
    <t>0347-6416938</t>
  </si>
  <si>
    <t>Haroon Ali</t>
  </si>
  <si>
    <t>0326-7175013</t>
  </si>
  <si>
    <t>Shahbaz Ahmad</t>
  </si>
  <si>
    <t>0343-0619724</t>
  </si>
  <si>
    <t>Yasir Mehmood</t>
  </si>
  <si>
    <t>0344-6347656</t>
  </si>
  <si>
    <t>Arslan Ali</t>
  </si>
  <si>
    <t>0346-6726890</t>
  </si>
  <si>
    <t>Razzaq Ahmad</t>
  </si>
  <si>
    <t>0342-6113395</t>
  </si>
  <si>
    <t>0345-6782677</t>
  </si>
  <si>
    <t>Zahid Imran</t>
  </si>
  <si>
    <t>0311-2409571</t>
  </si>
  <si>
    <t>Waqas Amjad</t>
  </si>
  <si>
    <t>0317-6276116</t>
  </si>
  <si>
    <t>Shahid Ali</t>
  </si>
  <si>
    <t>0317-7398218</t>
  </si>
  <si>
    <t>0300-1577061</t>
  </si>
  <si>
    <t>0341-8651104</t>
  </si>
  <si>
    <t>M. Muzamil</t>
  </si>
  <si>
    <t>0324-8057432</t>
  </si>
  <si>
    <t>0319-1116741</t>
  </si>
  <si>
    <t>Ghazanfar Ali</t>
  </si>
  <si>
    <t>0300-6223902</t>
  </si>
  <si>
    <t>M. Bashir</t>
  </si>
  <si>
    <t>0314-6223980</t>
  </si>
  <si>
    <t>Arman</t>
  </si>
  <si>
    <t>0345-3076000</t>
  </si>
  <si>
    <t>0317-0032096</t>
  </si>
  <si>
    <t>0317-4289161</t>
  </si>
  <si>
    <t>0322-9269671</t>
  </si>
  <si>
    <t>0334-4655766</t>
  </si>
  <si>
    <t>0341-1767621</t>
  </si>
  <si>
    <t>Sheikhupura</t>
  </si>
  <si>
    <t>M. Maalik</t>
  </si>
  <si>
    <t>0310-6282395</t>
  </si>
  <si>
    <t>Imer Shahbaz</t>
  </si>
  <si>
    <t>0344-6253632</t>
  </si>
  <si>
    <t>0302-6857118</t>
  </si>
  <si>
    <t>M. Mirza</t>
  </si>
  <si>
    <t>0342-6569980</t>
  </si>
  <si>
    <t>0340-4015422</t>
  </si>
  <si>
    <t>0310-7279007</t>
  </si>
  <si>
    <t>Malik Shafique</t>
  </si>
  <si>
    <t>0317-7636654</t>
  </si>
  <si>
    <t>Ahmad Hassan</t>
  </si>
  <si>
    <t>0305-4677100</t>
  </si>
  <si>
    <t>Saqib</t>
  </si>
  <si>
    <t>0335-6804748</t>
  </si>
  <si>
    <t>Afaq</t>
  </si>
  <si>
    <t>0324-3408373</t>
  </si>
  <si>
    <t>0343-4435652</t>
  </si>
  <si>
    <t>0347-7545073</t>
  </si>
  <si>
    <t>M. Ashraf</t>
  </si>
  <si>
    <t>0341-6253119</t>
  </si>
  <si>
    <t>Faseeh Iqbal</t>
  </si>
  <si>
    <t>0320-9050302</t>
  </si>
  <si>
    <t>Rukan Ali</t>
  </si>
  <si>
    <t>0349-6648097</t>
  </si>
  <si>
    <t>Manhar Iqbal</t>
  </si>
  <si>
    <t>0315-1763467</t>
  </si>
  <si>
    <t>0322-7419070</t>
  </si>
  <si>
    <t>0345-4211305</t>
  </si>
  <si>
    <t>Ch. Aslam</t>
  </si>
  <si>
    <t>0341-3257424</t>
  </si>
  <si>
    <t>0344-4743760</t>
  </si>
  <si>
    <t>M. Lalik</t>
  </si>
  <si>
    <t>0348-6205433</t>
  </si>
  <si>
    <t>0345-4283126</t>
  </si>
  <si>
    <t>0344-646389</t>
  </si>
  <si>
    <t>Saghar Ali</t>
  </si>
  <si>
    <t>0343-4472953</t>
  </si>
  <si>
    <t>Usama</t>
  </si>
  <si>
    <t>0340-0046864</t>
  </si>
  <si>
    <t>Asjad</t>
  </si>
  <si>
    <t>0322-465451</t>
  </si>
  <si>
    <t>0305-1212518</t>
  </si>
  <si>
    <t>0341-6640787</t>
  </si>
  <si>
    <t>0301-626320</t>
  </si>
  <si>
    <t>FMC, Target, Sygenta</t>
  </si>
  <si>
    <t>Supportive</t>
  </si>
  <si>
    <t>Full of Informtion</t>
  </si>
  <si>
    <t>Village event like this Often</t>
  </si>
  <si>
    <t>Ali Ehsan, Ali Traders</t>
  </si>
  <si>
    <t>Muhammad Asif</t>
  </si>
  <si>
    <t>0334-7262496</t>
  </si>
  <si>
    <t>Bhagwal</t>
  </si>
  <si>
    <t>Basit Ayoub</t>
  </si>
  <si>
    <t>0301-1251730</t>
  </si>
  <si>
    <t>Saeed Ahmed</t>
  </si>
  <si>
    <t>0342-4970523</t>
  </si>
  <si>
    <t>Essa</t>
  </si>
  <si>
    <t>0319-4970523</t>
  </si>
  <si>
    <t>Shafqat Rafique</t>
  </si>
  <si>
    <t>0324-4554730</t>
  </si>
  <si>
    <t>Qasim Ali</t>
  </si>
  <si>
    <t>0304-4551430</t>
  </si>
  <si>
    <t>Skandar Sultan</t>
  </si>
  <si>
    <t>0333-8426421</t>
  </si>
  <si>
    <t>M. Zain</t>
  </si>
  <si>
    <t>0347-6314113</t>
  </si>
  <si>
    <t>0312-7391879</t>
  </si>
  <si>
    <t>Hasson Ali</t>
  </si>
  <si>
    <t>0370-004310</t>
  </si>
  <si>
    <t>Naveed Hussain</t>
  </si>
  <si>
    <t>0343-6225365</t>
  </si>
  <si>
    <t>Baba Akhtar</t>
  </si>
  <si>
    <t>0346-6861109</t>
  </si>
  <si>
    <t>Muhammad Ejaz</t>
  </si>
  <si>
    <t>0320-1780417</t>
  </si>
  <si>
    <t>Muhammad Furqan</t>
  </si>
  <si>
    <t>0305-2727888</t>
  </si>
  <si>
    <t>0324-4551430</t>
  </si>
  <si>
    <t>Shafat Rafique, Mehr Raffique and sons</t>
  </si>
  <si>
    <t>Baghwal</t>
  </si>
  <si>
    <t>0334-7262420</t>
  </si>
  <si>
    <t>excellent</t>
  </si>
  <si>
    <t>0306-0619613</t>
  </si>
  <si>
    <t>Ibrar Azhar</t>
  </si>
  <si>
    <t>2 Influencers noted</t>
  </si>
  <si>
    <t>32°43'44.0"N 72°54'54.7"E</t>
  </si>
  <si>
    <t>DawaalmiaaL</t>
  </si>
  <si>
    <t xml:space="preserve">Amir </t>
  </si>
  <si>
    <t>0345-5828098</t>
  </si>
  <si>
    <t>Kamran</t>
  </si>
  <si>
    <t xml:space="preserve"> 0340-1598005</t>
  </si>
  <si>
    <t>Daleel Pur Khokhar Baala</t>
  </si>
  <si>
    <t>32°44'07.6"N 72°50'19.5"E</t>
  </si>
  <si>
    <t>Row</t>
  </si>
  <si>
    <t>Name</t>
  </si>
  <si>
    <t>Phone Number</t>
  </si>
  <si>
    <t>Column 4</t>
  </si>
  <si>
    <t>Column 5</t>
  </si>
  <si>
    <t>Column 6</t>
  </si>
  <si>
    <t>Column 7</t>
  </si>
  <si>
    <t>Column 8</t>
  </si>
  <si>
    <t>0345-0504500</t>
  </si>
  <si>
    <t>Khokhar Bala</t>
  </si>
  <si>
    <t>0342-5734193</t>
  </si>
  <si>
    <t>Asif Khan</t>
  </si>
  <si>
    <r>
      <t>03</t>
    </r>
    <r>
      <rPr>
        <b/>
        <sz val="11"/>
        <color rgb="FF000000"/>
        <rFont val="Arial"/>
        <family val="2"/>
      </rPr>
      <t>2-</t>
    </r>
    <r>
      <rPr>
        <sz val="11"/>
        <color rgb="FF000000"/>
        <rFont val="Arial"/>
        <family val="2"/>
      </rPr>
      <t> </t>
    </r>
    <r>
      <rPr>
        <b/>
        <sz val="11"/>
        <color rgb="FF000000"/>
        <rFont val="Arial"/>
        <family val="2"/>
      </rPr>
      <t>1126596</t>
    </r>
  </si>
  <si>
    <t>M. Ilyas</t>
  </si>
  <si>
    <t>0324-5219651</t>
  </si>
  <si>
    <t>Imdad Husain</t>
  </si>
  <si>
    <t>0344-1111973</t>
  </si>
  <si>
    <t>Tehsin Afzal</t>
  </si>
  <si>
    <t>0332-5933595</t>
  </si>
  <si>
    <t>Waseem Abbas</t>
  </si>
  <si>
    <t>0345-0504466</t>
  </si>
  <si>
    <t>Malik Zafar</t>
  </si>
  <si>
    <t>0336-7522590</t>
  </si>
  <si>
    <t>0333-7865789</t>
  </si>
  <si>
    <t>0340-1598005</t>
  </si>
  <si>
    <t>Zariq Mehmood</t>
  </si>
  <si>
    <t>0343-5124902</t>
  </si>
  <si>
    <t>0341-1059493</t>
  </si>
  <si>
    <t>Amjad Farooq</t>
  </si>
  <si>
    <t>0312-1524358</t>
  </si>
  <si>
    <r>
      <t>Kamran </t>
    </r>
    <r>
      <rPr>
        <b/>
        <sz val="11"/>
        <color rgb="FF000000"/>
        <rFont val="Arial"/>
        <family val="2"/>
      </rPr>
      <t>Shaheed</t>
    </r>
  </si>
  <si>
    <r>
      <t>0321-5</t>
    </r>
    <r>
      <rPr>
        <b/>
        <sz val="11"/>
        <color rgb="FF000000"/>
        <rFont val="Arial"/>
        <family val="2"/>
      </rPr>
      <t>624</t>
    </r>
    <r>
      <rPr>
        <sz val="11"/>
        <color rgb="FF000000"/>
        <rFont val="Arial"/>
        <family val="2"/>
      </rPr>
      <t> </t>
    </r>
    <r>
      <rPr>
        <b/>
        <sz val="11"/>
        <color rgb="FF000000"/>
        <rFont val="Arial"/>
        <family val="2"/>
      </rPr>
      <t>0</t>
    </r>
    <r>
      <rPr>
        <sz val="11"/>
        <color rgb="FF000000"/>
        <rFont val="Arial"/>
        <family val="2"/>
      </rPr>
      <t>0</t>
    </r>
  </si>
  <si>
    <t>Malik Kamran</t>
  </si>
  <si>
    <t>0343-3733066</t>
  </si>
  <si>
    <t>Aad Abbas</t>
  </si>
  <si>
    <t>0346-1394279</t>
  </si>
  <si>
    <t>M. Parvez</t>
  </si>
  <si>
    <t>0335-4561321</t>
  </si>
  <si>
    <t>Faisal Aman</t>
  </si>
  <si>
    <t>0346-5225415</t>
  </si>
  <si>
    <t>0341-5827191</t>
  </si>
  <si>
    <t>Raja Murtaza</t>
  </si>
  <si>
    <r>
      <t>034</t>
    </r>
    <r>
      <rPr>
        <b/>
        <sz val="11"/>
        <color rgb="FF000000"/>
        <rFont val="Arial"/>
        <family val="2"/>
      </rPr>
      <t>0</t>
    </r>
    <r>
      <rPr>
        <sz val="11"/>
        <color rgb="FF000000"/>
        <rFont val="Arial"/>
        <family val="2"/>
      </rPr>
      <t>-</t>
    </r>
    <r>
      <rPr>
        <b/>
        <sz val="11"/>
        <color rgb="FF000000"/>
        <rFont val="Arial"/>
        <family val="2"/>
      </rPr>
      <t>2966225</t>
    </r>
  </si>
  <si>
    <t>0344-5756254</t>
  </si>
  <si>
    <t>0310-5541005</t>
  </si>
  <si>
    <t>Amm Shahzad</t>
  </si>
  <si>
    <t>0347-5399450</t>
  </si>
  <si>
    <t>Usman Malook</t>
  </si>
  <si>
    <r>
      <t>0342-572</t>
    </r>
    <r>
      <rPr>
        <b/>
        <sz val="11"/>
        <color rgb="FF000000"/>
        <rFont val="Arial"/>
        <family val="2"/>
      </rPr>
      <t>80</t>
    </r>
    <r>
      <rPr>
        <sz val="11"/>
        <color rgb="FF000000"/>
        <rFont val="Arial"/>
        <family val="2"/>
      </rPr>
      <t>04</t>
    </r>
  </si>
  <si>
    <t>Asif Shahzad</t>
  </si>
  <si>
    <t>0343-9778270</t>
  </si>
  <si>
    <t>Akash Haider</t>
  </si>
  <si>
    <t>0319-5394821</t>
  </si>
  <si>
    <t>Melvyn Nawaz</t>
  </si>
  <si>
    <t>0327-5118340</t>
  </si>
  <si>
    <t>Good and Fruitful</t>
  </si>
  <si>
    <t>Iftikhar Shah, Makkah Zari Market</t>
  </si>
  <si>
    <t>0333-5760664</t>
  </si>
  <si>
    <t>Ustad Ali</t>
  </si>
  <si>
    <t>0343-1727957</t>
  </si>
  <si>
    <t>Darud Mial</t>
  </si>
  <si>
    <t>Zafees</t>
  </si>
  <si>
    <t>0323-2223646</t>
  </si>
  <si>
    <t>Khalid Mehmood</t>
  </si>
  <si>
    <t>0345-4437029</t>
  </si>
  <si>
    <t>0345-5385760</t>
  </si>
  <si>
    <t>0311-4406104</t>
  </si>
  <si>
    <t>Arshad Raheel</t>
  </si>
  <si>
    <t>0314-4302990</t>
  </si>
  <si>
    <t>Tahir Ahmed</t>
  </si>
  <si>
    <t>0340-9538082</t>
  </si>
  <si>
    <t>Sher Sultan</t>
  </si>
  <si>
    <t>0340-5970445</t>
  </si>
  <si>
    <t>Arshad Mehmood</t>
  </si>
  <si>
    <t>0344-4433452</t>
  </si>
  <si>
    <t>0343-5243454</t>
  </si>
  <si>
    <t>Umar Ahmad</t>
  </si>
  <si>
    <t>0324-5103665</t>
  </si>
  <si>
    <t>0346-5753014</t>
  </si>
  <si>
    <t>Mehmood</t>
  </si>
  <si>
    <t>0331-5626734</t>
  </si>
  <si>
    <t>Hassan</t>
  </si>
  <si>
    <t>0319-5750923</t>
  </si>
  <si>
    <t>Khurram</t>
  </si>
  <si>
    <t>0346-5772649</t>
  </si>
  <si>
    <t>Zeeshan Shahzad</t>
  </si>
  <si>
    <t>0342-6630922</t>
  </si>
  <si>
    <t>Tauqeer Ahmad</t>
  </si>
  <si>
    <t>0345-9382616</t>
  </si>
  <si>
    <t>Shahzad Tariq</t>
  </si>
  <si>
    <t>0348-4619891</t>
  </si>
  <si>
    <t>Faizan Bashir</t>
  </si>
  <si>
    <t>0345-1734664</t>
  </si>
  <si>
    <t>Malik Wali</t>
  </si>
  <si>
    <t>0347-5970371</t>
  </si>
  <si>
    <t>Imran Haq</t>
  </si>
  <si>
    <t>0339-5908005</t>
  </si>
  <si>
    <t>Ali Hay</t>
  </si>
  <si>
    <t>0397-5443007</t>
  </si>
  <si>
    <t>Umer Abbas</t>
  </si>
  <si>
    <t>0327-5913871</t>
  </si>
  <si>
    <t>Malik Irfan</t>
  </si>
  <si>
    <t>0347-5818988</t>
  </si>
  <si>
    <t>Shoaib Farooq</t>
  </si>
  <si>
    <t>0320-5220866</t>
  </si>
  <si>
    <t>Roman Ijaz</t>
  </si>
  <si>
    <t>0346-7960974</t>
  </si>
  <si>
    <t>0345-8964174</t>
  </si>
  <si>
    <t>Amir</t>
  </si>
  <si>
    <t>0345-5820984</t>
  </si>
  <si>
    <t>0343-5383349</t>
  </si>
  <si>
    <t>Malik Tanveer, Haq Bahu Zarai Store</t>
  </si>
  <si>
    <t>0346-6599586</t>
  </si>
  <si>
    <t>Ray Junaid</t>
  </si>
  <si>
    <t>0341-5719387</t>
  </si>
  <si>
    <t>262- GB</t>
  </si>
  <si>
    <t>0341-6466262</t>
  </si>
  <si>
    <t>0346-0770729</t>
  </si>
  <si>
    <t>0302-6242262</t>
  </si>
  <si>
    <t>0342-1072131</t>
  </si>
  <si>
    <t>M. Jabbar</t>
  </si>
  <si>
    <t>0341-5262937</t>
  </si>
  <si>
    <t>0343-8781262</t>
  </si>
  <si>
    <t>0341-5075262</t>
  </si>
  <si>
    <t>0342-2511262</t>
  </si>
  <si>
    <t>0341-9324635</t>
  </si>
  <si>
    <t>0340-3014262</t>
  </si>
  <si>
    <t>Danish Usman</t>
  </si>
  <si>
    <t>0340-1298262</t>
  </si>
  <si>
    <t>0341-4101729</t>
  </si>
  <si>
    <t>0342-1015262</t>
  </si>
  <si>
    <t>0343-2718567</t>
  </si>
  <si>
    <t>Arshad Iqbal</t>
  </si>
  <si>
    <t>0346-1879262</t>
  </si>
  <si>
    <t>Falak Sher</t>
  </si>
  <si>
    <t>0341-0643111</t>
  </si>
  <si>
    <t>0322-6970779</t>
  </si>
  <si>
    <t>M. Safdar</t>
  </si>
  <si>
    <t>0348-6859257</t>
  </si>
  <si>
    <t>Karam Ilahi</t>
  </si>
  <si>
    <t>0349-0011262</t>
  </si>
  <si>
    <t>0340-0719317</t>
  </si>
  <si>
    <t>0327-1287262</t>
  </si>
  <si>
    <t>Shokat Hayat</t>
  </si>
  <si>
    <t>0346-4244262</t>
  </si>
  <si>
    <t>0341-0850262</t>
  </si>
  <si>
    <t>Tanveer Ahmad</t>
  </si>
  <si>
    <t>0324-7767263</t>
  </si>
  <si>
    <t>Ray Usama</t>
  </si>
  <si>
    <t>0342-6525125</t>
  </si>
  <si>
    <t>0343-2580262</t>
  </si>
  <si>
    <t>0340-0140607</t>
  </si>
  <si>
    <t>0345-1070837</t>
  </si>
  <si>
    <t>Awais</t>
  </si>
  <si>
    <t>0342-8498262</t>
  </si>
  <si>
    <t>0341-9810262</t>
  </si>
  <si>
    <t>0343-1694733</t>
  </si>
  <si>
    <t>0345-3393262</t>
  </si>
  <si>
    <t>Sajjad Husain</t>
  </si>
  <si>
    <t>0343-7649362</t>
  </si>
  <si>
    <t>Khan</t>
  </si>
  <si>
    <t>0345-1862335</t>
  </si>
  <si>
    <t>Shabbir</t>
  </si>
  <si>
    <t>0344-7792499</t>
  </si>
  <si>
    <t>Ray Ghulam Rasool</t>
  </si>
  <si>
    <t>0345-8666852</t>
  </si>
  <si>
    <t>M. Jamal</t>
  </si>
  <si>
    <t>0347-7863791</t>
  </si>
  <si>
    <t>0346-6841262</t>
  </si>
  <si>
    <t>Fazal</t>
  </si>
  <si>
    <t>0341-2012269</t>
  </si>
  <si>
    <t>0346-6654262</t>
  </si>
  <si>
    <t>Hassan Nawaz</t>
  </si>
  <si>
    <t>Chak 262-GB</t>
  </si>
  <si>
    <t>Raye Junaid</t>
  </si>
  <si>
    <t xml:space="preserve"> 0341-5719387</t>
  </si>
  <si>
    <t>30°49'42.0"N 72°35'49.6"E</t>
  </si>
  <si>
    <t>30°52'14.1"N 72°28'26.9"E</t>
  </si>
  <si>
    <t>Chak 338 GB</t>
  </si>
  <si>
    <t xml:space="preserve"> 0346-7423338</t>
  </si>
  <si>
    <t>M. Ehsan, Ehsan Corporation</t>
  </si>
  <si>
    <t>0300-6562098</t>
  </si>
  <si>
    <t>Excellen &amp; Good</t>
  </si>
  <si>
    <t>M. Shabbir</t>
  </si>
  <si>
    <t>0333-6881063</t>
  </si>
  <si>
    <t>Better Contriol</t>
  </si>
  <si>
    <t>Demo Plot desred</t>
  </si>
  <si>
    <t>6 influencers noted</t>
  </si>
  <si>
    <t>V. Good &amp; Informative</t>
  </si>
  <si>
    <t>0312-6812343</t>
  </si>
  <si>
    <t>Qasim Iqbal</t>
  </si>
  <si>
    <t>M. Jawaid</t>
  </si>
  <si>
    <t>338-GB</t>
  </si>
  <si>
    <t>Rana Uthkar</t>
  </si>
  <si>
    <t>Abdul Hazzag</t>
  </si>
  <si>
    <t>Bilal Ahmad</t>
  </si>
  <si>
    <t>Ali</t>
  </si>
  <si>
    <t>Sher M.</t>
  </si>
  <si>
    <t>Zahid Parvez</t>
  </si>
  <si>
    <t>Sharif</t>
  </si>
  <si>
    <t>M. Azeem</t>
  </si>
  <si>
    <t>Abdul Khalig</t>
  </si>
  <si>
    <t>Ata M.</t>
  </si>
  <si>
    <t>Kashif M.</t>
  </si>
  <si>
    <t>Synergica.</t>
  </si>
  <si>
    <t>Rana Asif</t>
  </si>
  <si>
    <t>Ali Hasan</t>
  </si>
  <si>
    <t>Haji Zahid</t>
  </si>
  <si>
    <t>M. Atzal</t>
  </si>
  <si>
    <t>Ikhwad Ali</t>
  </si>
  <si>
    <t>Haris Ali</t>
  </si>
  <si>
    <t>Ayslan Jawaid</t>
  </si>
  <si>
    <t>0343-0050456</t>
  </si>
  <si>
    <t>344-7894200</t>
  </si>
  <si>
    <t>Today INTERACT  Solutions conducted a Buctril &amp; Atlantic  BTL Activity, It is truly fantastic actvty,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</si>
</sst>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_(* #,##0_);_(* \(#,##0\);_(* &quot;-&quot;??_);_(@_)"/>
    <numFmt numFmtId="165" formatCode="_(* #,##0.0_);_(* \(#,##0.0\);_(* &quot;-&quot;??_);_(@_)"/>
    <numFmt numFmtId="166" formatCode="0.0%"/>
  </numFmts>
  <fonts count="37">
    <font>
      <sz val="11"/>
      <color theme="1"/>
      <name val="Aptos Narrow"/>
      <family val="2"/>
      <scheme val="minor"/>
    </font>
    <font>
      <sz val="11"/>
      <color theme="1"/>
      <name val="Aptos Narrow"/>
      <family val="2"/>
      <scheme val="minor"/>
    </font>
    <font>
      <b/>
      <sz val="11"/>
      <color theme="1"/>
      <name val="Aptos Narrow"/>
      <family val="2"/>
      <scheme val="minor"/>
    </font>
    <font>
      <sz val="11"/>
      <color rgb="FF000000"/>
      <name val="Arial"/>
      <family val="2"/>
    </font>
    <font>
      <sz val="10"/>
      <color theme="1"/>
      <name val="Aptos Narrow"/>
      <family val="2"/>
      <scheme val="minor"/>
    </font>
    <font>
      <sz val="10"/>
      <color theme="0"/>
      <name val="Aptos Narrow"/>
      <family val="2"/>
      <scheme val="minor"/>
    </font>
    <font>
      <b/>
      <sz val="10"/>
      <color theme="0"/>
      <name val="Aptos Narrow"/>
      <family val="2"/>
      <scheme val="minor"/>
    </font>
    <font>
      <b/>
      <sz val="10"/>
      <color theme="1"/>
      <name val="Aptos Narrow"/>
      <family val="2"/>
      <scheme val="minor"/>
    </font>
    <font>
      <sz val="8"/>
      <color theme="1"/>
      <name val="Aptos Narrow"/>
      <family val="2"/>
      <scheme val="minor"/>
    </font>
    <font>
      <sz val="9"/>
      <color theme="1"/>
      <name val="Aptos Narrow"/>
      <family val="2"/>
      <scheme val="minor"/>
    </font>
    <font>
      <b/>
      <sz val="8"/>
      <color theme="1"/>
      <name val="Aptos Narrow"/>
      <family val="2"/>
      <scheme val="minor"/>
    </font>
    <font>
      <sz val="10"/>
      <color theme="0" tint="-0.14999847407452621"/>
      <name val="Aptos Narrow"/>
      <family val="2"/>
      <scheme val="minor"/>
    </font>
    <font>
      <sz val="9"/>
      <color theme="1"/>
      <name val="Aptos Narrow"/>
      <scheme val="minor"/>
    </font>
    <font>
      <b/>
      <sz val="12"/>
      <color theme="1"/>
      <name val="Aptos Narrow"/>
      <family val="2"/>
      <scheme val="minor"/>
    </font>
    <font>
      <b/>
      <sz val="16"/>
      <color theme="1"/>
      <name val="Aptos Narrow"/>
      <family val="2"/>
      <scheme val="minor"/>
    </font>
    <font>
      <sz val="8"/>
      <color theme="1"/>
      <name val="Aptos Narrow"/>
      <scheme val="minor"/>
    </font>
    <font>
      <b/>
      <sz val="9"/>
      <color theme="1"/>
      <name val="Aptos Narrow"/>
      <family val="2"/>
      <scheme val="minor"/>
    </font>
    <font>
      <sz val="7"/>
      <color theme="1"/>
      <name val="Aptos Narrow"/>
      <scheme val="minor"/>
    </font>
    <font>
      <sz val="11"/>
      <color theme="1"/>
      <name val="Arial"/>
      <family val="2"/>
    </font>
    <font>
      <i/>
      <sz val="11"/>
      <color rgb="FF000000"/>
      <name val="Arial"/>
      <family val="2"/>
    </font>
    <font>
      <sz val="10"/>
      <color theme="1"/>
      <name val="Aptos Narrow"/>
      <scheme val="minor"/>
    </font>
    <font>
      <u/>
      <sz val="11"/>
      <color theme="10"/>
      <name val="Aptos Narrow"/>
      <family val="2"/>
      <scheme val="minor"/>
    </font>
    <font>
      <sz val="12"/>
      <color theme="1"/>
      <name val="Helvetica"/>
      <family val="2"/>
    </font>
    <font>
      <sz val="5"/>
      <color theme="1"/>
      <name val="Aptos Narrow"/>
      <scheme val="minor"/>
    </font>
    <font>
      <sz val="5"/>
      <color indexed="8"/>
      <name val="Aptos Narrow"/>
      <scheme val="minor"/>
    </font>
    <font>
      <b/>
      <sz val="13"/>
      <name val="Aptos Narrow"/>
    </font>
    <font>
      <b/>
      <sz val="11"/>
      <name val="Aptos Narrow"/>
    </font>
    <font>
      <sz val="10"/>
      <name val="Aptos Narrow"/>
    </font>
    <font>
      <sz val="8"/>
      <color theme="1"/>
      <name val="Arial"/>
      <family val="2"/>
    </font>
    <font>
      <b/>
      <sz val="11"/>
      <color rgb="FF000000"/>
      <name val="Arial"/>
      <family val="2"/>
    </font>
    <font>
      <b/>
      <sz val="11"/>
      <color theme="0" tint="-0.14999847407452621"/>
      <name val="Aptos Narrow"/>
      <family val="2"/>
      <scheme val="minor"/>
    </font>
    <font>
      <sz val="11"/>
      <color theme="0" tint="-0.14999847407452621"/>
      <name val="Aptos Narrow"/>
      <family val="2"/>
      <scheme val="minor"/>
    </font>
    <font>
      <sz val="9"/>
      <color theme="1"/>
      <name val="Helvetica"/>
      <family val="2"/>
    </font>
    <font>
      <sz val="11"/>
      <color theme="1"/>
      <name val="Helvetica"/>
      <family val="2"/>
    </font>
    <font>
      <sz val="11"/>
      <color theme="0" tint="-4.9989318521683403E-2"/>
      <name val="Aptos Narrow"/>
      <family val="2"/>
      <scheme val="minor"/>
    </font>
    <font>
      <b/>
      <sz val="11"/>
      <color rgb="FF000000"/>
      <name val="Aptos Narrow"/>
      <family val="2"/>
      <scheme val="minor"/>
    </font>
    <font>
      <sz val="11"/>
      <color rgb="FF000000"/>
      <name val="Aptos Narrow"/>
      <family val="2"/>
      <scheme val="minor"/>
    </font>
  </fonts>
  <fills count="21">
    <fill>
      <patternFill patternType="none"/>
    </fill>
    <fill>
      <patternFill patternType="gray125"/>
    </fill>
    <fill>
      <patternFill patternType="solid">
        <fgColor theme="4" tint="0.79998168889431442"/>
        <bgColor theme="4" tint="0.79998168889431442"/>
      </patternFill>
    </fill>
    <fill>
      <patternFill patternType="solid">
        <fgColor rgb="FFFFFFCC"/>
        <bgColor indexed="64"/>
      </patternFill>
    </fill>
    <fill>
      <patternFill patternType="solid">
        <fgColor theme="2" tint="-9.9978637043366805E-2"/>
        <bgColor indexed="64"/>
      </patternFill>
    </fill>
    <fill>
      <patternFill patternType="solid">
        <fgColor rgb="FFFFC000"/>
        <bgColor indexed="64"/>
      </patternFill>
    </fill>
    <fill>
      <patternFill patternType="solid">
        <fgColor theme="0"/>
        <bgColor indexed="64"/>
      </patternFill>
    </fill>
    <fill>
      <patternFill patternType="solid">
        <fgColor theme="0" tint="-0.14999847407452621"/>
        <bgColor indexed="64"/>
      </patternFill>
    </fill>
    <fill>
      <patternFill patternType="solid">
        <fgColor theme="1"/>
        <bgColor indexed="64"/>
      </patternFill>
    </fill>
    <fill>
      <patternFill patternType="solid">
        <fgColor rgb="FFF0F0F0"/>
        <bgColor indexed="64"/>
      </patternFill>
    </fill>
    <fill>
      <patternFill patternType="solid">
        <fgColor rgb="FFDDDDDD"/>
        <bgColor indexed="64"/>
      </patternFill>
    </fill>
    <fill>
      <patternFill patternType="solid">
        <fgColor theme="0" tint="-4.9989318521683403E-2"/>
        <bgColor indexed="64"/>
      </patternFill>
    </fill>
    <fill>
      <patternFill patternType="solid">
        <fgColor theme="9" tint="0.79998168889431442"/>
        <bgColor indexed="64"/>
      </patternFill>
    </fill>
    <fill>
      <patternFill patternType="solid">
        <fgColor rgb="FFFFFF00"/>
        <bgColor indexed="64"/>
      </patternFill>
    </fill>
    <fill>
      <patternFill patternType="solid">
        <fgColor rgb="FFF2F2F7"/>
      </patternFill>
    </fill>
    <fill>
      <patternFill patternType="solid">
        <fgColor rgb="FFE8F3FF"/>
      </patternFill>
    </fill>
    <fill>
      <patternFill patternType="solid">
        <fgColor theme="8" tint="0.599993896298104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rgb="FFFF0000"/>
        <bgColor indexed="64"/>
      </patternFill>
    </fill>
  </fills>
  <borders count="24">
    <border>
      <left/>
      <right/>
      <top/>
      <bottom/>
      <diagonal/>
    </border>
    <border>
      <left/>
      <right/>
      <top/>
      <bottom style="thin">
        <color theme="4" tint="0.39997558519241921"/>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style="thin">
        <color rgb="FFDDDDDD"/>
      </left>
      <right style="thin">
        <color rgb="FFDDDDDD"/>
      </right>
      <top style="thin">
        <color rgb="FFDDDDDD"/>
      </top>
      <bottom style="thin">
        <color rgb="FFDDDDDD"/>
      </bottom>
      <diagonal/>
    </border>
    <border>
      <left/>
      <right/>
      <top style="thin">
        <color rgb="FFDDDDDD"/>
      </top>
      <bottom/>
      <diagonal/>
    </border>
    <border>
      <left/>
      <right style="thin">
        <color rgb="FFDDDDDD"/>
      </right>
      <top style="thin">
        <color rgb="FFDDDDDD"/>
      </top>
      <bottom/>
      <diagonal/>
    </border>
    <border>
      <left style="thin">
        <color rgb="FFDDDDDD"/>
      </left>
      <right/>
      <top/>
      <bottom/>
      <diagonal/>
    </border>
    <border>
      <left/>
      <right style="thin">
        <color rgb="FFDDDDDD"/>
      </right>
      <top/>
      <bottom/>
      <diagonal/>
    </border>
    <border>
      <left style="thin">
        <color rgb="FFDDDDDD"/>
      </left>
      <right/>
      <top/>
      <bottom style="thin">
        <color rgb="FFDDDDDD"/>
      </bottom>
      <diagonal/>
    </border>
    <border>
      <left/>
      <right/>
      <top/>
      <bottom style="thin">
        <color rgb="FFDDDDDD"/>
      </bottom>
      <diagonal/>
    </border>
    <border>
      <left/>
      <right style="thin">
        <color rgb="FFDDDDDD"/>
      </right>
      <top/>
      <bottom style="thin">
        <color rgb="FFDDDDDD"/>
      </bottom>
      <diagonal/>
    </border>
    <border>
      <left style="thin">
        <color indexed="64"/>
      </left>
      <right style="thin">
        <color indexed="64"/>
      </right>
      <top/>
      <bottom style="thin">
        <color indexed="64"/>
      </bottom>
      <diagonal/>
    </border>
  </borders>
  <cellStyleXfs count="6">
    <xf numFmtId="0" fontId="0" fillId="0" borderId="0"/>
    <xf numFmtId="0" fontId="1" fillId="0" borderId="0"/>
    <xf numFmtId="43" fontId="1" fillId="0" borderId="0"/>
    <xf numFmtId="0" fontId="21" fillId="0" borderId="0"/>
    <xf numFmtId="9" fontId="1" fillId="0" borderId="0"/>
    <xf numFmtId="43" fontId="1" fillId="0" borderId="0"/>
  </cellStyleXfs>
  <cellXfs count="280">
    <xf numFmtId="0" fontId="0" fillId="0" borderId="0" xfId="0"/>
    <xf numFmtId="0" fontId="2" fillId="2" borderId="1" xfId="1" applyFont="1" applyFill="1" applyBorder="1" applyAlignment="1">
      <alignment vertical="center"/>
    </xf>
    <xf numFmtId="0" fontId="1" fillId="3" borderId="1" xfId="1" applyFill="1" applyBorder="1"/>
    <xf numFmtId="0" fontId="1" fillId="4" borderId="1" xfId="1" applyFill="1" applyBorder="1"/>
    <xf numFmtId="0" fontId="1" fillId="0" borderId="1" xfId="1" applyBorder="1"/>
    <xf numFmtId="0" fontId="0" fillId="6" borderId="2" xfId="0" applyFill="1" applyBorder="1" applyAlignment="1">
      <alignment vertical="center"/>
    </xf>
    <xf numFmtId="0" fontId="0" fillId="6" borderId="3" xfId="0" applyFill="1" applyBorder="1" applyAlignment="1">
      <alignment vertical="center"/>
    </xf>
    <xf numFmtId="0" fontId="0" fillId="6" borderId="0" xfId="0" applyFill="1" applyAlignment="1">
      <alignment vertical="center"/>
    </xf>
    <xf numFmtId="0" fontId="4" fillId="5" borderId="0" xfId="0" applyFont="1" applyFill="1" applyAlignment="1">
      <alignment horizontal="center" vertical="center" wrapText="1"/>
    </xf>
    <xf numFmtId="0" fontId="4" fillId="0" borderId="0" xfId="0" applyFont="1" applyAlignment="1">
      <alignment horizontal="center" vertical="center" wrapText="1"/>
    </xf>
    <xf numFmtId="0" fontId="0" fillId="7" borderId="2" xfId="0" applyFill="1" applyBorder="1" applyAlignment="1">
      <alignment vertical="center"/>
    </xf>
    <xf numFmtId="0" fontId="0" fillId="7" borderId="0" xfId="0" applyFill="1" applyAlignment="1">
      <alignment vertical="center"/>
    </xf>
    <xf numFmtId="0" fontId="0" fillId="7" borderId="0" xfId="0" applyFill="1"/>
    <xf numFmtId="0" fontId="0" fillId="7" borderId="2" xfId="0" applyFill="1" applyBorder="1"/>
    <xf numFmtId="0" fontId="4" fillId="6" borderId="2" xfId="0" applyFont="1" applyFill="1" applyBorder="1" applyAlignment="1">
      <alignment vertical="center"/>
    </xf>
    <xf numFmtId="0" fontId="4" fillId="6" borderId="0" xfId="0" applyFont="1" applyFill="1" applyAlignment="1">
      <alignment vertical="center"/>
    </xf>
    <xf numFmtId="0" fontId="4" fillId="6" borderId="4" xfId="0" applyFont="1" applyFill="1" applyBorder="1" applyAlignment="1">
      <alignment vertical="center"/>
    </xf>
    <xf numFmtId="16" fontId="4" fillId="6" borderId="2" xfId="0" applyNumberFormat="1" applyFont="1" applyFill="1" applyBorder="1" applyAlignment="1">
      <alignment vertical="center"/>
    </xf>
    <xf numFmtId="16" fontId="4" fillId="6" borderId="0" xfId="0" applyNumberFormat="1" applyFont="1" applyFill="1" applyAlignment="1">
      <alignment vertical="center"/>
    </xf>
    <xf numFmtId="0" fontId="4" fillId="6" borderId="5" xfId="0" applyFont="1" applyFill="1" applyBorder="1" applyAlignment="1">
      <alignment vertical="center"/>
    </xf>
    <xf numFmtId="0" fontId="0" fillId="6" borderId="6" xfId="0" applyFill="1" applyBorder="1" applyAlignment="1">
      <alignment vertical="center"/>
    </xf>
    <xf numFmtId="0" fontId="0" fillId="7" borderId="7" xfId="0" applyFill="1" applyBorder="1"/>
    <xf numFmtId="16" fontId="4" fillId="6" borderId="7" xfId="0" applyNumberFormat="1" applyFont="1" applyFill="1" applyBorder="1" applyAlignment="1">
      <alignment vertical="center"/>
    </xf>
    <xf numFmtId="0" fontId="4" fillId="6" borderId="8" xfId="0" applyFont="1" applyFill="1" applyBorder="1" applyAlignment="1">
      <alignment vertical="center"/>
    </xf>
    <xf numFmtId="0" fontId="0" fillId="6" borderId="9" xfId="0" applyFill="1" applyBorder="1" applyAlignment="1">
      <alignment vertical="center"/>
    </xf>
    <xf numFmtId="0" fontId="0" fillId="6" borderId="10" xfId="0" applyFill="1" applyBorder="1" applyAlignment="1">
      <alignment vertical="center"/>
    </xf>
    <xf numFmtId="0" fontId="0" fillId="7" borderId="7" xfId="0" applyFill="1" applyBorder="1" applyAlignment="1">
      <alignment vertical="center"/>
    </xf>
    <xf numFmtId="0" fontId="0" fillId="6" borderId="11" xfId="0" applyFill="1" applyBorder="1" applyAlignment="1">
      <alignment vertical="center"/>
    </xf>
    <xf numFmtId="0" fontId="5" fillId="8" borderId="0" xfId="0" applyFont="1" applyFill="1"/>
    <xf numFmtId="0" fontId="6" fillId="8" borderId="0" xfId="0" applyFont="1" applyFill="1"/>
    <xf numFmtId="0" fontId="4" fillId="0" borderId="0" xfId="0" applyFont="1"/>
    <xf numFmtId="0" fontId="7" fillId="9" borderId="0" xfId="0" applyFont="1" applyFill="1"/>
    <xf numFmtId="0" fontId="7" fillId="0" borderId="0" xfId="0" applyFont="1"/>
    <xf numFmtId="0" fontId="8" fillId="0" borderId="0" xfId="0" applyFont="1"/>
    <xf numFmtId="0" fontId="7" fillId="0" borderId="3" xfId="0" applyFont="1" applyBorder="1"/>
    <xf numFmtId="0" fontId="4" fillId="0" borderId="3" xfId="0" applyFont="1" applyBorder="1"/>
    <xf numFmtId="0" fontId="9" fillId="0" borderId="3" xfId="0" applyFont="1" applyBorder="1" applyAlignment="1">
      <alignment vertical="center" wrapText="1"/>
    </xf>
    <xf numFmtId="0" fontId="9" fillId="0" borderId="7" xfId="0" applyFont="1" applyBorder="1" applyAlignment="1">
      <alignment vertical="center" wrapText="1"/>
    </xf>
    <xf numFmtId="0" fontId="4" fillId="0" borderId="0" xfId="0" applyFont="1" applyAlignment="1">
      <alignment vertical="center" wrapText="1"/>
    </xf>
    <xf numFmtId="0" fontId="9" fillId="0" borderId="0" xfId="0" applyFont="1" applyAlignment="1">
      <alignment vertical="center" wrapText="1"/>
    </xf>
    <xf numFmtId="0" fontId="9" fillId="0" borderId="2" xfId="0" applyFont="1" applyBorder="1" applyAlignment="1">
      <alignment vertical="center" wrapText="1"/>
    </xf>
    <xf numFmtId="0" fontId="9" fillId="9" borderId="0" xfId="0" applyFont="1" applyFill="1"/>
    <xf numFmtId="0" fontId="10" fillId="0" borderId="0" xfId="0" applyFont="1" applyAlignment="1">
      <alignment horizontal="center"/>
    </xf>
    <xf numFmtId="0" fontId="9" fillId="10" borderId="0" xfId="0" applyFont="1" applyFill="1" applyAlignment="1">
      <alignment horizontal="right"/>
    </xf>
    <xf numFmtId="0" fontId="2" fillId="0" borderId="0" xfId="0" applyFont="1"/>
    <xf numFmtId="0" fontId="11" fillId="0" borderId="0" xfId="0" applyFont="1"/>
    <xf numFmtId="0" fontId="0" fillId="10" borderId="0" xfId="0" applyFill="1"/>
    <xf numFmtId="0" fontId="4" fillId="11" borderId="0" xfId="0" applyFont="1" applyFill="1" applyAlignment="1">
      <alignment vertical="center" wrapText="1"/>
    </xf>
    <xf numFmtId="0" fontId="8" fillId="11" borderId="0" xfId="0" applyFont="1" applyFill="1" applyAlignment="1">
      <alignment vertical="center" wrapText="1"/>
    </xf>
    <xf numFmtId="0" fontId="8" fillId="11" borderId="0" xfId="0" applyFont="1" applyFill="1" applyAlignment="1">
      <alignment horizontal="center" vertical="center" wrapText="1"/>
    </xf>
    <xf numFmtId="0" fontId="4" fillId="0" borderId="2" xfId="0" applyFont="1" applyBorder="1"/>
    <xf numFmtId="0" fontId="4" fillId="0" borderId="13" xfId="0" applyFont="1" applyBorder="1"/>
    <xf numFmtId="0" fontId="7" fillId="10" borderId="0" xfId="0" applyFont="1" applyFill="1"/>
    <xf numFmtId="0" fontId="12" fillId="0" borderId="0" xfId="0" applyFont="1"/>
    <xf numFmtId="0" fontId="2" fillId="10" borderId="0" xfId="0" applyFont="1" applyFill="1"/>
    <xf numFmtId="0" fontId="13" fillId="9" borderId="0" xfId="0" applyFont="1" applyFill="1"/>
    <xf numFmtId="0" fontId="0" fillId="0" borderId="0" xfId="0" applyAlignment="1">
      <alignment wrapText="1"/>
    </xf>
    <xf numFmtId="0" fontId="14" fillId="0" borderId="0" xfId="0" applyFont="1"/>
    <xf numFmtId="0" fontId="9" fillId="11" borderId="0" xfId="0" applyFont="1" applyFill="1" applyAlignment="1">
      <alignment vertical="center" wrapText="1"/>
    </xf>
    <xf numFmtId="0" fontId="4" fillId="0" borderId="4" xfId="0" applyFont="1" applyBorder="1"/>
    <xf numFmtId="0" fontId="5" fillId="8" borderId="2" xfId="0" applyFont="1" applyFill="1" applyBorder="1"/>
    <xf numFmtId="0" fontId="16" fillId="0" borderId="0" xfId="0" applyFont="1"/>
    <xf numFmtId="0" fontId="2" fillId="7" borderId="0" xfId="0" applyFont="1" applyFill="1"/>
    <xf numFmtId="0" fontId="17" fillId="0" borderId="0" xfId="0" applyFont="1"/>
    <xf numFmtId="0" fontId="4" fillId="7" borderId="0" xfId="0" applyFont="1" applyFill="1"/>
    <xf numFmtId="0" fontId="0" fillId="0" borderId="3" xfId="0" applyBorder="1"/>
    <xf numFmtId="0" fontId="15" fillId="0" borderId="3" xfId="0" applyFont="1" applyBorder="1" applyAlignment="1">
      <alignment horizontal="center" vertical="center"/>
    </xf>
    <xf numFmtId="16" fontId="4" fillId="5" borderId="2" xfId="0" applyNumberFormat="1" applyFont="1" applyFill="1" applyBorder="1"/>
    <xf numFmtId="0" fontId="4" fillId="12" borderId="2" xfId="0" applyFont="1" applyFill="1" applyBorder="1" applyAlignment="1">
      <alignment horizontal="center"/>
    </xf>
    <xf numFmtId="0" fontId="15" fillId="12" borderId="3" xfId="0" applyFont="1" applyFill="1" applyBorder="1" applyAlignment="1">
      <alignment horizontal="center" vertical="center"/>
    </xf>
    <xf numFmtId="0" fontId="7" fillId="9" borderId="0" xfId="0" applyFont="1" applyFill="1" applyProtection="1">
      <protection locked="0"/>
    </xf>
    <xf numFmtId="0" fontId="7" fillId="0" borderId="11" xfId="0" applyFont="1" applyBorder="1" applyProtection="1">
      <protection locked="0"/>
    </xf>
    <xf numFmtId="0" fontId="7" fillId="0" borderId="3" xfId="0" applyFont="1" applyBorder="1" applyProtection="1">
      <protection locked="0"/>
    </xf>
    <xf numFmtId="0" fontId="4" fillId="0" borderId="3" xfId="0" applyFont="1" applyBorder="1" applyProtection="1">
      <protection locked="0"/>
    </xf>
    <xf numFmtId="0" fontId="9" fillId="0" borderId="3" xfId="0" applyFont="1" applyBorder="1" applyAlignment="1" applyProtection="1">
      <alignment vertical="center" wrapText="1"/>
      <protection locked="0"/>
    </xf>
    <xf numFmtId="0" fontId="4" fillId="0" borderId="3" xfId="0" applyFont="1" applyBorder="1" applyAlignment="1" applyProtection="1">
      <alignment horizontal="center" vertical="center" wrapText="1"/>
      <protection locked="0"/>
    </xf>
    <xf numFmtId="0" fontId="4" fillId="0" borderId="3" xfId="0" applyFont="1" applyBorder="1" applyAlignment="1" applyProtection="1">
      <alignment vertical="center" wrapText="1"/>
      <protection locked="0"/>
    </xf>
    <xf numFmtId="0" fontId="0" fillId="0" borderId="0" xfId="0" applyProtection="1">
      <protection locked="0"/>
    </xf>
    <xf numFmtId="0" fontId="2" fillId="10" borderId="0" xfId="0" applyFont="1" applyFill="1" applyProtection="1">
      <protection locked="0"/>
    </xf>
    <xf numFmtId="0" fontId="0" fillId="5" borderId="0" xfId="0" applyFill="1" applyAlignment="1">
      <alignment vertical="center"/>
    </xf>
    <xf numFmtId="0" fontId="4" fillId="0" borderId="12" xfId="0" applyFont="1" applyBorder="1" applyProtection="1">
      <protection locked="0"/>
    </xf>
    <xf numFmtId="0" fontId="7" fillId="5" borderId="3" xfId="0" applyFont="1" applyFill="1" applyBorder="1"/>
    <xf numFmtId="0" fontId="4" fillId="0" borderId="3" xfId="0" applyFont="1" applyBorder="1" applyAlignment="1">
      <alignment horizontal="center" vertical="center" wrapText="1"/>
    </xf>
    <xf numFmtId="0" fontId="4" fillId="0" borderId="0" xfId="0" applyFont="1" applyAlignment="1">
      <alignment horizontal="center"/>
    </xf>
    <xf numFmtId="0" fontId="20" fillId="0" borderId="0" xfId="0" applyFont="1"/>
    <xf numFmtId="0" fontId="18" fillId="0" borderId="7" xfId="0" applyFont="1" applyBorder="1"/>
    <xf numFmtId="0" fontId="4" fillId="6" borderId="7" xfId="0" applyFont="1" applyFill="1" applyBorder="1" applyAlignment="1">
      <alignment vertical="center"/>
    </xf>
    <xf numFmtId="0" fontId="0" fillId="0" borderId="9" xfId="0" applyBorder="1"/>
    <xf numFmtId="16" fontId="0" fillId="0" borderId="0" xfId="0" applyNumberFormat="1"/>
    <xf numFmtId="0" fontId="0" fillId="0" borderId="10" xfId="0" applyBorder="1"/>
    <xf numFmtId="0" fontId="0" fillId="0" borderId="2" xfId="0" applyBorder="1"/>
    <xf numFmtId="0" fontId="0" fillId="6" borderId="7" xfId="0" applyFill="1" applyBorder="1" applyAlignment="1">
      <alignment vertical="center"/>
    </xf>
    <xf numFmtId="0" fontId="4" fillId="0" borderId="3" xfId="0" applyFont="1" applyBorder="1" applyAlignment="1">
      <alignment vertical="center" wrapText="1"/>
    </xf>
    <xf numFmtId="0" fontId="8" fillId="0" borderId="3" xfId="0" applyFont="1" applyBorder="1" applyAlignment="1">
      <alignment horizontal="center" vertical="center" wrapText="1"/>
    </xf>
    <xf numFmtId="0" fontId="8" fillId="0" borderId="3" xfId="0" applyFont="1" applyBorder="1" applyAlignment="1">
      <alignment vertical="center" wrapText="1"/>
    </xf>
    <xf numFmtId="0" fontId="0" fillId="6" borderId="14" xfId="0" applyFill="1" applyBorder="1" applyAlignment="1">
      <alignment vertical="center"/>
    </xf>
    <xf numFmtId="0" fontId="7" fillId="5" borderId="3" xfId="0" applyFont="1" applyFill="1" applyBorder="1" applyProtection="1">
      <protection locked="0"/>
    </xf>
    <xf numFmtId="16" fontId="4" fillId="5" borderId="2" xfId="0" applyNumberFormat="1" applyFont="1" applyFill="1" applyBorder="1" applyProtection="1">
      <protection locked="0"/>
    </xf>
    <xf numFmtId="0" fontId="4" fillId="12" borderId="2" xfId="0" applyFont="1" applyFill="1" applyBorder="1" applyAlignment="1" applyProtection="1">
      <alignment horizontal="center"/>
      <protection locked="0"/>
    </xf>
    <xf numFmtId="0" fontId="0" fillId="0" borderId="3" xfId="0" applyBorder="1" applyProtection="1">
      <protection locked="0"/>
    </xf>
    <xf numFmtId="0" fontId="4" fillId="0" borderId="2" xfId="0" applyFont="1" applyBorder="1" applyProtection="1">
      <protection locked="0"/>
    </xf>
    <xf numFmtId="0" fontId="4" fillId="0" borderId="0" xfId="0" applyFont="1" applyProtection="1">
      <protection locked="0"/>
    </xf>
    <xf numFmtId="0" fontId="4" fillId="0" borderId="13" xfId="0" applyFont="1" applyBorder="1" applyProtection="1">
      <protection locked="0"/>
    </xf>
    <xf numFmtId="0" fontId="15" fillId="12" borderId="3" xfId="0" applyFont="1" applyFill="1" applyBorder="1" applyAlignment="1" applyProtection="1">
      <alignment horizontal="center" vertical="center"/>
      <protection locked="0"/>
    </xf>
    <xf numFmtId="164" fontId="1" fillId="0" borderId="0" xfId="2" applyNumberFormat="1"/>
    <xf numFmtId="164" fontId="0" fillId="0" borderId="0" xfId="0" applyNumberFormat="1"/>
    <xf numFmtId="0" fontId="21" fillId="0" borderId="12" xfId="3" applyBorder="1" applyProtection="1">
      <protection locked="0"/>
    </xf>
    <xf numFmtId="0" fontId="22" fillId="0" borderId="0" xfId="0" applyFont="1"/>
    <xf numFmtId="0" fontId="22" fillId="0" borderId="2" xfId="0" applyFont="1" applyBorder="1"/>
    <xf numFmtId="0" fontId="9" fillId="0" borderId="0" xfId="0" applyFont="1" applyAlignment="1">
      <alignment horizontal="center"/>
    </xf>
    <xf numFmtId="0" fontId="8" fillId="0" borderId="0" xfId="0" applyFont="1" applyAlignment="1">
      <alignment horizontal="center"/>
    </xf>
    <xf numFmtId="43" fontId="1" fillId="0" borderId="0" xfId="2"/>
    <xf numFmtId="164" fontId="1" fillId="0" borderId="7" xfId="2" applyNumberFormat="1" applyBorder="1"/>
    <xf numFmtId="164" fontId="1" fillId="0" borderId="2" xfId="2" applyNumberFormat="1" applyBorder="1"/>
    <xf numFmtId="43" fontId="1" fillId="0" borderId="2" xfId="2" applyBorder="1"/>
    <xf numFmtId="43" fontId="1" fillId="0" borderId="7" xfId="2" applyBorder="1"/>
    <xf numFmtId="16" fontId="1" fillId="0" borderId="0" xfId="2" applyNumberFormat="1"/>
    <xf numFmtId="0" fontId="4" fillId="0" borderId="0" xfId="0" applyFont="1" applyAlignment="1">
      <alignment wrapText="1"/>
    </xf>
    <xf numFmtId="164" fontId="4" fillId="0" borderId="0" xfId="2" applyNumberFormat="1" applyFont="1" applyAlignment="1">
      <alignment wrapText="1"/>
    </xf>
    <xf numFmtId="0" fontId="4" fillId="5" borderId="0" xfId="0" applyFont="1" applyFill="1"/>
    <xf numFmtId="0" fontId="23" fillId="9" borderId="0" xfId="0" applyFont="1" applyFill="1" applyProtection="1">
      <protection locked="0"/>
    </xf>
    <xf numFmtId="0" fontId="23" fillId="0" borderId="0" xfId="0" applyFont="1"/>
    <xf numFmtId="0" fontId="24" fillId="9" borderId="0" xfId="0" applyFont="1" applyFill="1" applyProtection="1">
      <protection locked="0"/>
    </xf>
    <xf numFmtId="0" fontId="24" fillId="0" borderId="0" xfId="0" applyFont="1"/>
    <xf numFmtId="0" fontId="24" fillId="0" borderId="0" xfId="0" applyFont="1" applyAlignment="1">
      <alignment horizontal="center" vertical="center"/>
    </xf>
    <xf numFmtId="0" fontId="20" fillId="9" borderId="0" xfId="0" applyFont="1" applyFill="1"/>
    <xf numFmtId="164" fontId="1" fillId="0" borderId="6" xfId="2" applyNumberFormat="1" applyBorder="1"/>
    <xf numFmtId="16" fontId="1" fillId="0" borderId="7" xfId="2" applyNumberFormat="1" applyBorder="1"/>
    <xf numFmtId="164" fontId="4" fillId="0" borderId="7" xfId="2" applyNumberFormat="1" applyFont="1" applyBorder="1" applyAlignment="1">
      <alignment wrapText="1"/>
    </xf>
    <xf numFmtId="164" fontId="1" fillId="0" borderId="8" xfId="2" applyNumberFormat="1" applyBorder="1"/>
    <xf numFmtId="164" fontId="1" fillId="0" borderId="9" xfId="2" applyNumberFormat="1" applyBorder="1"/>
    <xf numFmtId="164" fontId="1" fillId="0" borderId="5" xfId="2" applyNumberFormat="1" applyBorder="1"/>
    <xf numFmtId="164" fontId="1" fillId="0" borderId="10" xfId="2" applyNumberFormat="1" applyBorder="1"/>
    <xf numFmtId="16" fontId="1" fillId="0" borderId="2" xfId="2" applyNumberFormat="1" applyBorder="1"/>
    <xf numFmtId="164" fontId="4" fillId="0" borderId="2" xfId="2" applyNumberFormat="1" applyFont="1" applyBorder="1" applyAlignment="1">
      <alignment wrapText="1"/>
    </xf>
    <xf numFmtId="164" fontId="1" fillId="0" borderId="4" xfId="2" applyNumberFormat="1" applyBorder="1"/>
    <xf numFmtId="0" fontId="21" fillId="0" borderId="0" xfId="3"/>
    <xf numFmtId="9" fontId="0" fillId="0" borderId="0" xfId="4" applyFont="1"/>
    <xf numFmtId="0" fontId="25" fillId="0" borderId="0" xfId="0" applyFont="1"/>
    <xf numFmtId="0" fontId="1" fillId="0" borderId="0" xfId="0" applyFont="1"/>
    <xf numFmtId="0" fontId="26" fillId="14" borderId="0" xfId="0" applyFont="1" applyFill="1"/>
    <xf numFmtId="0" fontId="1" fillId="14" borderId="0" xfId="0" applyFont="1" applyFill="1"/>
    <xf numFmtId="0" fontId="1" fillId="17" borderId="15" xfId="0" applyFont="1" applyFill="1" applyBorder="1" applyAlignment="1">
      <alignment vertical="center" wrapText="1"/>
    </xf>
    <xf numFmtId="0" fontId="1" fillId="17" borderId="0" xfId="0" applyFont="1" applyFill="1"/>
    <xf numFmtId="43" fontId="1" fillId="17" borderId="0" xfId="2" applyFill="1"/>
    <xf numFmtId="0" fontId="0" fillId="17" borderId="0" xfId="0" applyFill="1"/>
    <xf numFmtId="9" fontId="1" fillId="17" borderId="0" xfId="4" applyFill="1"/>
    <xf numFmtId="164" fontId="1" fillId="17" borderId="13" xfId="2" applyNumberFormat="1" applyFill="1" applyBorder="1" applyAlignment="1">
      <alignment vertical="center"/>
    </xf>
    <xf numFmtId="164" fontId="1" fillId="17" borderId="7" xfId="2" applyNumberFormat="1" applyFill="1" applyBorder="1" applyAlignment="1">
      <alignment vertical="center"/>
    </xf>
    <xf numFmtId="164" fontId="1" fillId="17" borderId="0" xfId="2" applyNumberFormat="1" applyFill="1" applyAlignment="1">
      <alignment vertical="center"/>
    </xf>
    <xf numFmtId="164" fontId="1" fillId="17" borderId="2" xfId="2" applyNumberFormat="1" applyFill="1" applyBorder="1" applyAlignment="1">
      <alignment vertical="center"/>
    </xf>
    <xf numFmtId="164" fontId="1" fillId="17" borderId="0" xfId="2" applyNumberFormat="1" applyFill="1"/>
    <xf numFmtId="0" fontId="8" fillId="5" borderId="3" xfId="0" applyFont="1" applyFill="1" applyBorder="1" applyAlignment="1">
      <alignment horizontal="center" vertical="center" wrapText="1"/>
    </xf>
    <xf numFmtId="0" fontId="28" fillId="5" borderId="3" xfId="0" applyFont="1" applyFill="1" applyBorder="1" applyAlignment="1">
      <alignment horizontal="center" vertical="center" wrapText="1"/>
    </xf>
    <xf numFmtId="164" fontId="15" fillId="19" borderId="3" xfId="2" applyNumberFormat="1" applyFont="1" applyFill="1" applyBorder="1" applyAlignment="1">
      <alignment horizontal="center" vertical="center" wrapText="1"/>
    </xf>
    <xf numFmtId="16" fontId="8" fillId="0" borderId="3" xfId="0" applyNumberFormat="1" applyFont="1" applyBorder="1" applyAlignment="1">
      <alignment vertical="center" wrapText="1"/>
    </xf>
    <xf numFmtId="164" fontId="1" fillId="18" borderId="7" xfId="2" applyNumberFormat="1" applyFill="1" applyBorder="1"/>
    <xf numFmtId="164" fontId="1" fillId="18" borderId="0" xfId="2" applyNumberFormat="1" applyFill="1"/>
    <xf numFmtId="164" fontId="1" fillId="18" borderId="2" xfId="2" applyNumberFormat="1" applyFill="1" applyBorder="1"/>
    <xf numFmtId="164" fontId="0" fillId="17" borderId="0" xfId="2" applyNumberFormat="1" applyFont="1" applyFill="1"/>
    <xf numFmtId="164" fontId="1" fillId="18" borderId="3" xfId="2" applyNumberFormat="1" applyFill="1" applyBorder="1"/>
    <xf numFmtId="0" fontId="29" fillId="0" borderId="0" xfId="0" applyFont="1"/>
    <xf numFmtId="0" fontId="3" fillId="0" borderId="0" xfId="0" applyFont="1"/>
    <xf numFmtId="0" fontId="16" fillId="0" borderId="11" xfId="0" applyFont="1" applyBorder="1" applyProtection="1">
      <protection locked="0"/>
    </xf>
    <xf numFmtId="0" fontId="20" fillId="0" borderId="3" xfId="0" applyFont="1" applyBorder="1" applyProtection="1">
      <protection locked="0"/>
    </xf>
    <xf numFmtId="0" fontId="6" fillId="8" borderId="0" xfId="0" applyFont="1" applyFill="1" applyAlignment="1">
      <alignment horizontal="right"/>
    </xf>
    <xf numFmtId="0" fontId="4" fillId="13" borderId="3" xfId="0" applyFont="1" applyFill="1" applyBorder="1"/>
    <xf numFmtId="0" fontId="22" fillId="0" borderId="0" xfId="0" applyFont="1" applyAlignment="1">
      <alignment wrapText="1"/>
    </xf>
    <xf numFmtId="0" fontId="8" fillId="0" borderId="2" xfId="0" applyFont="1" applyBorder="1"/>
    <xf numFmtId="0" fontId="4" fillId="13" borderId="3" xfId="0" applyFont="1" applyFill="1" applyBorder="1" applyProtection="1">
      <protection locked="0"/>
    </xf>
    <xf numFmtId="0" fontId="30" fillId="7" borderId="0" xfId="0" applyFont="1" applyFill="1"/>
    <xf numFmtId="0" fontId="11" fillId="7" borderId="0" xfId="0" applyFont="1" applyFill="1"/>
    <xf numFmtId="0" fontId="31" fillId="0" borderId="0" xfId="0" applyFont="1" applyProtection="1">
      <protection locked="0"/>
    </xf>
    <xf numFmtId="0" fontId="31" fillId="0" borderId="3" xfId="0" applyFont="1" applyBorder="1"/>
    <xf numFmtId="0" fontId="31" fillId="0" borderId="0" xfId="0" applyFont="1"/>
    <xf numFmtId="164" fontId="0" fillId="17" borderId="13" xfId="2" applyNumberFormat="1" applyFont="1" applyFill="1" applyBorder="1" applyAlignment="1">
      <alignment vertical="center"/>
    </xf>
    <xf numFmtId="0" fontId="15" fillId="0" borderId="3" xfId="0" applyFont="1" applyBorder="1" applyProtection="1">
      <protection locked="0"/>
    </xf>
    <xf numFmtId="0" fontId="8" fillId="0" borderId="0" xfId="0" applyFont="1" applyAlignment="1">
      <alignment horizontal="left"/>
    </xf>
    <xf numFmtId="0" fontId="32" fillId="0" borderId="0" xfId="0" applyFont="1"/>
    <xf numFmtId="0" fontId="33" fillId="0" borderId="0" xfId="0" applyFont="1"/>
    <xf numFmtId="0" fontId="7" fillId="13" borderId="3" xfId="0" applyFont="1" applyFill="1" applyBorder="1" applyProtection="1">
      <protection locked="0"/>
    </xf>
    <xf numFmtId="0" fontId="0" fillId="13" borderId="3" xfId="0" applyFill="1" applyBorder="1"/>
    <xf numFmtId="0" fontId="4" fillId="0" borderId="23" xfId="0" applyFont="1" applyBorder="1"/>
    <xf numFmtId="0" fontId="3" fillId="0" borderId="3" xfId="0" applyFont="1" applyBorder="1"/>
    <xf numFmtId="0" fontId="3" fillId="13" borderId="3" xfId="0" applyFont="1" applyFill="1" applyBorder="1"/>
    <xf numFmtId="164" fontId="1" fillId="17" borderId="13" xfId="2" applyNumberFormat="1" applyFill="1" applyBorder="1"/>
    <xf numFmtId="164" fontId="1" fillId="17" borderId="2" xfId="2" applyNumberFormat="1" applyFill="1" applyBorder="1"/>
    <xf numFmtId="164" fontId="0" fillId="0" borderId="6" xfId="2" applyNumberFormat="1" applyFont="1" applyBorder="1"/>
    <xf numFmtId="164" fontId="0" fillId="0" borderId="9" xfId="2" applyNumberFormat="1" applyFont="1" applyBorder="1"/>
    <xf numFmtId="164" fontId="0" fillId="0" borderId="10" xfId="2" applyNumberFormat="1" applyFont="1" applyBorder="1"/>
    <xf numFmtId="9" fontId="1" fillId="0" borderId="0" xfId="4"/>
    <xf numFmtId="9" fontId="1" fillId="0" borderId="3" xfId="4" applyBorder="1" applyAlignment="1">
      <alignment horizontal="center" vertical="center" wrapText="1"/>
    </xf>
    <xf numFmtId="0" fontId="4" fillId="0" borderId="13" xfId="0" applyFont="1" applyBorder="1" applyAlignment="1">
      <alignment vertical="top"/>
    </xf>
    <xf numFmtId="0" fontId="4" fillId="0" borderId="0" xfId="0" applyFont="1" applyAlignment="1">
      <alignment vertical="top"/>
    </xf>
    <xf numFmtId="0" fontId="22" fillId="0" borderId="0" xfId="0" applyFont="1" applyAlignment="1">
      <alignment vertical="top"/>
    </xf>
    <xf numFmtId="0" fontId="4" fillId="0" borderId="0" xfId="0" applyFont="1" applyAlignment="1">
      <alignment horizontal="left" vertical="top"/>
    </xf>
    <xf numFmtId="0" fontId="4" fillId="0" borderId="3" xfId="0" applyFont="1" applyBorder="1" applyAlignment="1" applyProtection="1">
      <alignment wrapText="1"/>
      <protection locked="0"/>
    </xf>
    <xf numFmtId="0" fontId="8" fillId="0" borderId="3" xfId="0" applyFont="1" applyBorder="1" applyProtection="1">
      <protection locked="0"/>
    </xf>
    <xf numFmtId="164" fontId="0" fillId="18" borderId="0" xfId="2" applyNumberFormat="1" applyFont="1" applyFill="1"/>
    <xf numFmtId="164" fontId="0" fillId="17" borderId="3" xfId="2" applyNumberFormat="1" applyFont="1" applyFill="1" applyBorder="1"/>
    <xf numFmtId="164" fontId="8" fillId="19" borderId="3" xfId="2" applyNumberFormat="1" applyFont="1" applyFill="1" applyBorder="1" applyAlignment="1">
      <alignment horizontal="center" vertical="center" wrapText="1"/>
    </xf>
    <xf numFmtId="164" fontId="8" fillId="16" borderId="3" xfId="2" applyNumberFormat="1" applyFont="1" applyFill="1" applyBorder="1" applyAlignment="1">
      <alignment horizontal="center" vertical="center" wrapText="1"/>
    </xf>
    <xf numFmtId="164" fontId="15" fillId="16" borderId="3" xfId="2" applyNumberFormat="1" applyFont="1" applyFill="1" applyBorder="1" applyAlignment="1">
      <alignment horizontal="center" vertical="center" wrapText="1"/>
    </xf>
    <xf numFmtId="164" fontId="0" fillId="18" borderId="7" xfId="2" applyNumberFormat="1" applyFont="1" applyFill="1" applyBorder="1"/>
    <xf numFmtId="164" fontId="3" fillId="18" borderId="7" xfId="2" applyNumberFormat="1" applyFont="1" applyFill="1" applyBorder="1" applyAlignment="1">
      <alignment vertical="center"/>
    </xf>
    <xf numFmtId="164" fontId="0" fillId="18" borderId="7" xfId="2" applyNumberFormat="1" applyFont="1" applyFill="1" applyBorder="1" applyAlignment="1">
      <alignment vertical="center"/>
    </xf>
    <xf numFmtId="164" fontId="0" fillId="17" borderId="7" xfId="2" applyNumberFormat="1" applyFont="1" applyFill="1" applyBorder="1"/>
    <xf numFmtId="164" fontId="0" fillId="17" borderId="0" xfId="2" applyNumberFormat="1" applyFont="1" applyFill="1" applyAlignment="1">
      <alignment vertical="center"/>
    </xf>
    <xf numFmtId="164" fontId="0" fillId="17" borderId="7" xfId="2" applyNumberFormat="1" applyFont="1" applyFill="1" applyBorder="1" applyAlignment="1">
      <alignment vertical="center"/>
    </xf>
    <xf numFmtId="164" fontId="3" fillId="18" borderId="2" xfId="2" applyNumberFormat="1" applyFont="1" applyFill="1" applyBorder="1" applyAlignment="1">
      <alignment vertical="center"/>
    </xf>
    <xf numFmtId="164" fontId="0" fillId="18" borderId="2" xfId="2" applyNumberFormat="1" applyFont="1" applyFill="1" applyBorder="1" applyAlignment="1">
      <alignment vertical="center"/>
    </xf>
    <xf numFmtId="164" fontId="3" fillId="18" borderId="0" xfId="2" applyNumberFormat="1" applyFont="1" applyFill="1" applyAlignment="1">
      <alignment vertical="center"/>
    </xf>
    <xf numFmtId="164" fontId="0" fillId="18" borderId="0" xfId="2" applyNumberFormat="1" applyFont="1" applyFill="1" applyAlignment="1">
      <alignment vertical="center"/>
    </xf>
    <xf numFmtId="164" fontId="0" fillId="17" borderId="2" xfId="2" applyNumberFormat="1" applyFont="1" applyFill="1" applyBorder="1" applyAlignment="1">
      <alignment vertical="center"/>
    </xf>
    <xf numFmtId="164" fontId="0" fillId="18" borderId="2" xfId="2" applyNumberFormat="1" applyFont="1" applyFill="1" applyBorder="1"/>
    <xf numFmtId="164" fontId="19" fillId="17" borderId="2" xfId="2" applyNumberFormat="1" applyFont="1" applyFill="1" applyBorder="1" applyAlignment="1">
      <alignment vertical="center"/>
    </xf>
    <xf numFmtId="164" fontId="0" fillId="17" borderId="2" xfId="2" applyNumberFormat="1" applyFont="1" applyFill="1" applyBorder="1"/>
    <xf numFmtId="164" fontId="0" fillId="16" borderId="0" xfId="2" applyNumberFormat="1" applyFont="1" applyFill="1"/>
    <xf numFmtId="164" fontId="0" fillId="16" borderId="0" xfId="2" applyNumberFormat="1" applyFont="1" applyFill="1" applyAlignment="1">
      <alignment horizontal="right"/>
    </xf>
    <xf numFmtId="164" fontId="0" fillId="0" borderId="0" xfId="2" applyNumberFormat="1" applyFont="1"/>
    <xf numFmtId="164" fontId="0" fillId="0" borderId="3" xfId="2" applyNumberFormat="1" applyFont="1" applyBorder="1"/>
    <xf numFmtId="164" fontId="1" fillId="0" borderId="3" xfId="2" applyNumberFormat="1" applyBorder="1"/>
    <xf numFmtId="164" fontId="0" fillId="18" borderId="6" xfId="2" applyNumberFormat="1" applyFont="1" applyFill="1" applyBorder="1"/>
    <xf numFmtId="164" fontId="3" fillId="18" borderId="6" xfId="2" applyNumberFormat="1" applyFont="1" applyFill="1" applyBorder="1" applyAlignment="1">
      <alignment vertical="center"/>
    </xf>
    <xf numFmtId="164" fontId="3" fillId="18" borderId="10" xfId="2" applyNumberFormat="1" applyFont="1" applyFill="1" applyBorder="1" applyAlignment="1">
      <alignment vertical="center"/>
    </xf>
    <xf numFmtId="164" fontId="3" fillId="18" borderId="9" xfId="2" applyNumberFormat="1" applyFont="1" applyFill="1" applyBorder="1" applyAlignment="1">
      <alignment vertical="center"/>
    </xf>
    <xf numFmtId="164" fontId="0" fillId="18" borderId="9" xfId="2" applyNumberFormat="1" applyFont="1" applyFill="1" applyBorder="1"/>
    <xf numFmtId="164" fontId="0" fillId="18" borderId="10" xfId="2" applyNumberFormat="1" applyFont="1" applyFill="1" applyBorder="1"/>
    <xf numFmtId="0" fontId="0" fillId="16" borderId="0" xfId="0" applyFill="1" applyAlignment="1">
      <alignment vertical="center" wrapText="1"/>
    </xf>
    <xf numFmtId="0" fontId="0" fillId="0" borderId="0" xfId="0" applyAlignment="1">
      <alignment vertical="center"/>
    </xf>
    <xf numFmtId="0" fontId="18" fillId="0" borderId="7" xfId="0" applyFont="1" applyBorder="1" applyAlignment="1">
      <alignment vertical="center"/>
    </xf>
    <xf numFmtId="0" fontId="18" fillId="0" borderId="2" xfId="0" applyFont="1" applyBorder="1" applyAlignment="1">
      <alignment vertical="center"/>
    </xf>
    <xf numFmtId="0" fontId="18" fillId="0" borderId="0" xfId="0" applyFont="1" applyAlignment="1">
      <alignment vertical="center"/>
    </xf>
    <xf numFmtId="0" fontId="4" fillId="0" borderId="0" xfId="0" applyFont="1" applyAlignment="1">
      <alignment horizontal="left"/>
    </xf>
    <xf numFmtId="164" fontId="0" fillId="13" borderId="0" xfId="2" applyNumberFormat="1" applyFont="1" applyFill="1"/>
    <xf numFmtId="164" fontId="8" fillId="13" borderId="0" xfId="2" applyNumberFormat="1" applyFont="1" applyFill="1" applyAlignment="1">
      <alignment horizontal="center" vertical="center" wrapText="1"/>
    </xf>
    <xf numFmtId="164" fontId="0" fillId="13" borderId="13" xfId="2" applyNumberFormat="1" applyFont="1" applyFill="1" applyBorder="1" applyAlignment="1">
      <alignment vertical="center"/>
    </xf>
    <xf numFmtId="164" fontId="1" fillId="13" borderId="13" xfId="2" applyNumberFormat="1" applyFill="1" applyBorder="1" applyAlignment="1">
      <alignment vertical="center"/>
    </xf>
    <xf numFmtId="164" fontId="0" fillId="13" borderId="7" xfId="2" applyNumberFormat="1" applyFont="1" applyFill="1" applyBorder="1" applyAlignment="1">
      <alignment vertical="center"/>
    </xf>
    <xf numFmtId="164" fontId="1" fillId="13" borderId="2" xfId="2" applyNumberFormat="1" applyFill="1" applyBorder="1" applyAlignment="1">
      <alignment vertical="center"/>
    </xf>
    <xf numFmtId="164" fontId="0" fillId="13" borderId="0" xfId="2" applyNumberFormat="1" applyFont="1" applyFill="1" applyAlignment="1">
      <alignment vertical="center"/>
    </xf>
    <xf numFmtId="164" fontId="0" fillId="13" borderId="2" xfId="2" applyNumberFormat="1" applyFont="1" applyFill="1" applyBorder="1" applyAlignment="1">
      <alignment vertical="center"/>
    </xf>
    <xf numFmtId="164" fontId="1" fillId="13" borderId="0" xfId="2" applyNumberFormat="1" applyFill="1" applyAlignment="1">
      <alignment vertical="center"/>
    </xf>
    <xf numFmtId="164" fontId="19" fillId="13" borderId="2" xfId="2" applyNumberFormat="1" applyFont="1" applyFill="1" applyBorder="1" applyAlignment="1">
      <alignment vertical="center"/>
    </xf>
    <xf numFmtId="0" fontId="34" fillId="0" borderId="0" xfId="0" applyFont="1" applyProtection="1">
      <protection locked="0"/>
    </xf>
    <xf numFmtId="0" fontId="34" fillId="0" borderId="0" xfId="0" applyFont="1"/>
    <xf numFmtId="0" fontId="29" fillId="0" borderId="3" xfId="0" applyFont="1" applyBorder="1"/>
    <xf numFmtId="0" fontId="3" fillId="20" borderId="3" xfId="0" applyFont="1" applyFill="1" applyBorder="1"/>
    <xf numFmtId="164" fontId="0" fillId="17" borderId="0" xfId="2" applyNumberFormat="1" applyFont="1" applyFill="1" applyAlignment="1">
      <alignment horizontal="right"/>
    </xf>
    <xf numFmtId="164" fontId="9" fillId="17" borderId="0" xfId="2" applyNumberFormat="1" applyFont="1" applyFill="1" applyAlignment="1">
      <alignment horizontal="right"/>
    </xf>
    <xf numFmtId="165" fontId="0" fillId="16" borderId="0" xfId="2" applyNumberFormat="1" applyFont="1" applyFill="1"/>
    <xf numFmtId="0" fontId="20" fillId="0" borderId="11" xfId="0" applyFont="1" applyBorder="1" applyProtection="1">
      <protection locked="0"/>
    </xf>
    <xf numFmtId="0" fontId="20" fillId="5" borderId="3" xfId="0" applyFont="1" applyFill="1" applyBorder="1"/>
    <xf numFmtId="0" fontId="3" fillId="13" borderId="0" xfId="0" applyFont="1" applyFill="1"/>
    <xf numFmtId="0" fontId="4" fillId="0" borderId="11" xfId="0" applyFont="1" applyBorder="1" applyProtection="1">
      <protection locked="0"/>
    </xf>
    <xf numFmtId="0" fontId="36" fillId="0" borderId="0" xfId="0" applyFont="1"/>
    <xf numFmtId="0" fontId="35" fillId="0" borderId="3" xfId="0" applyFont="1" applyBorder="1"/>
    <xf numFmtId="0" fontId="36" fillId="0" borderId="3" xfId="0" applyFont="1" applyBorder="1"/>
    <xf numFmtId="0" fontId="22" fillId="0" borderId="0" xfId="0" applyFont="1" applyAlignment="1">
      <alignment horizontal="right"/>
    </xf>
    <xf numFmtId="16" fontId="4" fillId="0" borderId="3" xfId="0" applyNumberFormat="1" applyFont="1" applyBorder="1"/>
    <xf numFmtId="0" fontId="7" fillId="13" borderId="3" xfId="0" applyFont="1" applyFill="1" applyBorder="1"/>
    <xf numFmtId="166" fontId="1" fillId="0" borderId="0" xfId="4" applyNumberFormat="1"/>
    <xf numFmtId="0" fontId="0" fillId="0" borderId="10" xfId="0" applyBorder="1" applyAlignment="1">
      <alignment vertical="center" wrapText="1"/>
    </xf>
    <xf numFmtId="0" fontId="27" fillId="15" borderId="15" xfId="0" applyFont="1" applyFill="1" applyBorder="1" applyAlignment="1">
      <alignment horizontal="left" vertical="top" wrapText="1"/>
    </xf>
    <xf numFmtId="0" fontId="0" fillId="0" borderId="16" xfId="0" applyBorder="1"/>
    <xf numFmtId="0" fontId="0" fillId="0" borderId="17" xfId="0" applyBorder="1"/>
    <xf numFmtId="0" fontId="0" fillId="0" borderId="18" xfId="0" applyBorder="1"/>
    <xf numFmtId="0" fontId="0" fillId="0" borderId="0" xfId="0"/>
    <xf numFmtId="0" fontId="0" fillId="0" borderId="19" xfId="0" applyBorder="1"/>
    <xf numFmtId="0" fontId="0" fillId="0" borderId="20" xfId="0" applyBorder="1"/>
    <xf numFmtId="0" fontId="0" fillId="0" borderId="21" xfId="0" applyBorder="1"/>
    <xf numFmtId="0" fontId="0" fillId="0" borderId="22" xfId="0" applyBorder="1"/>
    <xf numFmtId="164" fontId="27" fillId="15" borderId="15" xfId="2" applyNumberFormat="1" applyFont="1" applyFill="1" applyBorder="1" applyAlignment="1">
      <alignment horizontal="left" vertical="top" wrapText="1"/>
    </xf>
    <xf numFmtId="0" fontId="4" fillId="0" borderId="5" xfId="0" applyFont="1" applyBorder="1" applyAlignment="1">
      <alignment horizontal="left" vertical="center" wrapText="1"/>
    </xf>
    <xf numFmtId="0" fontId="0" fillId="0" borderId="5" xfId="0" applyBorder="1"/>
    <xf numFmtId="0" fontId="9" fillId="0" borderId="14" xfId="0" applyFont="1" applyBorder="1" applyAlignment="1" applyProtection="1">
      <alignment horizontal="left" vertical="center" wrapText="1"/>
      <protection locked="0"/>
    </xf>
    <xf numFmtId="0" fontId="0" fillId="0" borderId="5" xfId="0" applyBorder="1" applyProtection="1">
      <protection locked="0"/>
    </xf>
    <xf numFmtId="0" fontId="4" fillId="0" borderId="0" xfId="0" applyFont="1" applyAlignment="1">
      <alignment horizontal="center" wrapText="1"/>
    </xf>
    <xf numFmtId="0" fontId="4" fillId="0" borderId="0" xfId="0" applyFont="1"/>
    <xf numFmtId="0" fontId="4" fillId="0" borderId="0" xfId="0" applyFont="1" applyAlignment="1">
      <alignment horizontal="center" vertical="center" wrapText="1"/>
    </xf>
  </cellXfs>
  <cellStyles count="6">
    <cellStyle name="Comma" xfId="2" builtinId="3"/>
    <cellStyle name="Comma 2" xfId="5" xr:uid="{9C0F4CCD-3718-EF4B-A4EB-421E044246DB}"/>
    <cellStyle name="Hyperlink" xfId="3" builtinId="8"/>
    <cellStyle name="Normal" xfId="0" builtinId="0"/>
    <cellStyle name="Normal 2" xfId="1" xr:uid="{00000000-0005-0000-0000-000001000000}"/>
    <cellStyle name="Per cent" xfId="4" builtinId="5"/>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externalLink" Target="externalLinks/externalLink1.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Day-wise Farmers &amp; Buctril Acres</a:t>
            </a:r>
          </a:p>
        </c:rich>
      </c:tx>
      <c:overlay val="0"/>
    </c:title>
    <c:autoTitleDeleted val="0"/>
    <c:plotArea>
      <c:layout/>
      <c:barChart>
        <c:barDir val="col"/>
        <c:grouping val="clustered"/>
        <c:varyColors val="0"/>
        <c:ser>
          <c:idx val="0"/>
          <c:order val="0"/>
          <c:tx>
            <c:strRef>
              <c:f>'Brand Summary'!$C$22</c:f>
              <c:strCache>
                <c:ptCount val="1"/>
                <c:pt idx="0">
                  <c:v>Total Farmers</c:v>
                </c:pt>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Summary'!$C$23:$C$42</c:f>
              <c:numCache>
                <c:formatCode>_(* #,##0_);_(* \(#,##0\);_(* "-"??_);_(@_)</c:formatCode>
                <c:ptCount val="20"/>
                <c:pt idx="0">
                  <c:v>70</c:v>
                </c:pt>
                <c:pt idx="1">
                  <c:v>67</c:v>
                </c:pt>
                <c:pt idx="2">
                  <c:v>68</c:v>
                </c:pt>
                <c:pt idx="3">
                  <c:v>68</c:v>
                </c:pt>
                <c:pt idx="4">
                  <c:v>67</c:v>
                </c:pt>
                <c:pt idx="5">
                  <c:v>92</c:v>
                </c:pt>
                <c:pt idx="6">
                  <c:v>70</c:v>
                </c:pt>
                <c:pt idx="7">
                  <c:v>92</c:v>
                </c:pt>
                <c:pt idx="8">
                  <c:v>124</c:v>
                </c:pt>
                <c:pt idx="9">
                  <c:v>71</c:v>
                </c:pt>
                <c:pt idx="10">
                  <c:v>149</c:v>
                </c:pt>
                <c:pt idx="11">
                  <c:v>96</c:v>
                </c:pt>
                <c:pt idx="12">
                  <c:v>101</c:v>
                </c:pt>
                <c:pt idx="13">
                  <c:v>116</c:v>
                </c:pt>
                <c:pt idx="14">
                  <c:v>71</c:v>
                </c:pt>
                <c:pt idx="15">
                  <c:v>57</c:v>
                </c:pt>
                <c:pt idx="16">
                  <c:v>75</c:v>
                </c:pt>
                <c:pt idx="17">
                  <c:v>0</c:v>
                </c:pt>
                <c:pt idx="18">
                  <c:v>0</c:v>
                </c:pt>
                <c:pt idx="19">
                  <c:v>0</c:v>
                </c:pt>
              </c:numCache>
            </c:numRef>
          </c:val>
          <c:extLst>
            <c:ext xmlns:c16="http://schemas.microsoft.com/office/drawing/2014/chart" uri="{C3380CC4-5D6E-409C-BE32-E72D297353CC}">
              <c16:uniqueId val="{00000000-CECD-0F42-8FD1-93FA5775189E}"/>
            </c:ext>
          </c:extLst>
        </c:ser>
        <c:ser>
          <c:idx val="1"/>
          <c:order val="1"/>
          <c:tx>
            <c:strRef>
              <c:f>'Brand Summary'!$J$22</c:f>
              <c:strCache>
                <c:ptCount val="1"/>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Summary'!$F$23:$F$42</c:f>
              <c:numCache>
                <c:formatCode>_(* #,##0_);_(* \(#,##0\);_(* "-"??_);_(@_)</c:formatCode>
                <c:ptCount val="20"/>
                <c:pt idx="0">
                  <c:v>2300</c:v>
                </c:pt>
                <c:pt idx="1">
                  <c:v>1120</c:v>
                </c:pt>
                <c:pt idx="2">
                  <c:v>1409</c:v>
                </c:pt>
                <c:pt idx="3">
                  <c:v>1825</c:v>
                </c:pt>
                <c:pt idx="4">
                  <c:v>1108</c:v>
                </c:pt>
                <c:pt idx="5">
                  <c:v>2038</c:v>
                </c:pt>
                <c:pt idx="6">
                  <c:v>1487</c:v>
                </c:pt>
                <c:pt idx="7">
                  <c:v>1685</c:v>
                </c:pt>
                <c:pt idx="8">
                  <c:v>1005</c:v>
                </c:pt>
                <c:pt idx="9">
                  <c:v>610</c:v>
                </c:pt>
                <c:pt idx="10">
                  <c:v>1197</c:v>
                </c:pt>
                <c:pt idx="11">
                  <c:v>1392</c:v>
                </c:pt>
                <c:pt idx="12">
                  <c:v>1055</c:v>
                </c:pt>
                <c:pt idx="13">
                  <c:v>1471</c:v>
                </c:pt>
                <c:pt idx="14">
                  <c:v>510</c:v>
                </c:pt>
                <c:pt idx="15">
                  <c:v>455</c:v>
                </c:pt>
                <c:pt idx="16">
                  <c:v>520</c:v>
                </c:pt>
                <c:pt idx="17">
                  <c:v>0</c:v>
                </c:pt>
                <c:pt idx="18">
                  <c:v>0</c:v>
                </c:pt>
                <c:pt idx="19">
                  <c:v>0</c:v>
                </c:pt>
              </c:numCache>
            </c:numRef>
          </c:val>
          <c:extLst>
            <c:ext xmlns:c16="http://schemas.microsoft.com/office/drawing/2014/chart" uri="{C3380CC4-5D6E-409C-BE32-E72D297353CC}">
              <c16:uniqueId val="{00000001-CECD-0F42-8FD1-93FA5775189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title>
          <c:tx>
            <c:rich>
              <a:bodyPr/>
              <a:lstStyle/>
              <a:p>
                <a:pPr>
                  <a:defRPr/>
                </a:pPr>
                <a:r>
                  <a:rPr lang="en-GB"/>
                  <a:t>Day</a:t>
                </a:r>
              </a:p>
            </c:rich>
          </c:tx>
          <c:overlay val="0"/>
        </c:title>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title>
          <c:tx>
            <c:rich>
              <a:bodyPr/>
              <a:lstStyle/>
              <a:p>
                <a:pPr>
                  <a:defRPr/>
                </a:pPr>
                <a:r>
                  <a:rPr lang="en-GB"/>
                  <a:t>Count / Acres</a:t>
                </a:r>
              </a:p>
            </c:rich>
          </c:tx>
          <c:overlay val="0"/>
        </c:title>
        <c:numFmt formatCode="_(* #,##0_);_(* \(#,##0\);_(* &quot;-&quot;??_);_(@_)"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Definite vs Maybe Farmers</a:t>
            </a:r>
          </a:p>
        </c:rich>
      </c:tx>
      <c:overlay val="0"/>
    </c:title>
    <c:autoTitleDeleted val="0"/>
    <c:plotArea>
      <c:layout/>
      <c:barChart>
        <c:barDir val="col"/>
        <c:grouping val="clustered"/>
        <c:varyColors val="0"/>
        <c:ser>
          <c:idx val="0"/>
          <c:order val="0"/>
          <c:tx>
            <c:strRef>
              <c:f>'Brand Summary'!$B$50</c:f>
              <c:strCache>
                <c:ptCount val="1"/>
                <c:pt idx="0">
                  <c:v>Farmers</c:v>
                </c:pt>
              </c:strCache>
            </c:strRef>
          </c:tx>
          <c:spPr>
            <a:ln>
              <a:prstDash val="solid"/>
            </a:ln>
          </c:spPr>
          <c:invertIfNegative val="0"/>
          <c:cat>
            <c:strRef>
              <c:f>'Brand Summary'!$A$51:$A$52</c:f>
              <c:strCache>
                <c:ptCount val="2"/>
                <c:pt idx="0">
                  <c:v>Definite</c:v>
                </c:pt>
                <c:pt idx="1">
                  <c:v>Maybe</c:v>
                </c:pt>
              </c:strCache>
            </c:strRef>
          </c:cat>
          <c:val>
            <c:numRef>
              <c:f>'Brand Summary'!$B$51:$B$52</c:f>
              <c:numCache>
                <c:formatCode>General</c:formatCode>
                <c:ptCount val="2"/>
                <c:pt idx="0">
                  <c:v>2606</c:v>
                </c:pt>
                <c:pt idx="1">
                  <c:v>272</c:v>
                </c:pt>
              </c:numCache>
            </c:numRef>
          </c:val>
          <c:extLst>
            <c:ext xmlns:c16="http://schemas.microsoft.com/office/drawing/2014/chart" uri="{C3380CC4-5D6E-409C-BE32-E72D297353CC}">
              <c16:uniqueId val="{00000000-CABE-6245-B072-D3D482B47A8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numFmt formatCode="General"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6.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17.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s>
</file>

<file path=xl/drawings/_rels/drawing23.xml.rels><?xml version="1.0" encoding="UTF-8" standalone="yes"?>
<Relationships xmlns="http://schemas.openxmlformats.org/package/2006/relationships"><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8.png"/></Relationships>
</file>

<file path=xl/drawings/_rels/drawing24.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s>
</file>

<file path=xl/drawings/_rels/drawing25.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5" Type="http://schemas.openxmlformats.org/officeDocument/2006/relationships/image" Target="../media/image58.png"/><Relationship Id="rId4" Type="http://schemas.openxmlformats.org/officeDocument/2006/relationships/image" Target="../media/image57.png"/></Relationships>
</file>

<file path=xl/drawings/_rels/drawing26.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4.png"/><Relationship Id="rId2" Type="http://schemas.openxmlformats.org/officeDocument/2006/relationships/image" Target="../media/image63.png"/><Relationship Id="rId1" Type="http://schemas.openxmlformats.org/officeDocument/2006/relationships/image" Target="../media/image62.png"/></Relationships>
</file>

<file path=xl/drawings/_rels/drawing28.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s>
</file>

<file path=xl/drawings/_rels/drawing29.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s>
</file>

<file path=xl/drawings/_rels/drawing31.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s>
</file>

<file path=xl/drawings/_rels/drawing32.xml.rels><?xml version="1.0" encoding="UTF-8" standalone="yes"?>
<Relationships xmlns="http://schemas.openxmlformats.org/package/2006/relationships"><Relationship Id="rId3" Type="http://schemas.openxmlformats.org/officeDocument/2006/relationships/image" Target="../media/image79.png"/><Relationship Id="rId2" Type="http://schemas.openxmlformats.org/officeDocument/2006/relationships/image" Target="../media/image78.png"/><Relationship Id="rId1" Type="http://schemas.openxmlformats.org/officeDocument/2006/relationships/image" Target="../media/image77.png"/></Relationships>
</file>

<file path=xl/drawings/_rels/drawing33.xml.rels><?xml version="1.0" encoding="UTF-8" standalone="yes"?>
<Relationships xmlns="http://schemas.openxmlformats.org/package/2006/relationships"><Relationship Id="rId2" Type="http://schemas.openxmlformats.org/officeDocument/2006/relationships/image" Target="../media/image81.png"/><Relationship Id="rId1" Type="http://schemas.openxmlformats.org/officeDocument/2006/relationships/image" Target="../media/image80.png"/></Relationships>
</file>

<file path=xl/drawings/_rels/drawing34.xml.rels><?xml version="1.0" encoding="UTF-8" standalone="yes"?>
<Relationships xmlns="http://schemas.openxmlformats.org/package/2006/relationships"><Relationship Id="rId3" Type="http://schemas.openxmlformats.org/officeDocument/2006/relationships/image" Target="../media/image84.png"/><Relationship Id="rId2" Type="http://schemas.openxmlformats.org/officeDocument/2006/relationships/image" Target="../media/image83.png"/><Relationship Id="rId1" Type="http://schemas.openxmlformats.org/officeDocument/2006/relationships/image" Target="../media/image82.png"/></Relationships>
</file>

<file path=xl/drawings/_rels/drawing35.xml.rels><?xml version="1.0" encoding="UTF-8" standalone="yes"?>
<Relationships xmlns="http://schemas.openxmlformats.org/package/2006/relationships"><Relationship Id="rId1" Type="http://schemas.openxmlformats.org/officeDocument/2006/relationships/image" Target="../media/image85.png"/></Relationships>
</file>

<file path=xl/drawings/_rels/drawing36.xml.rels><?xml version="1.0" encoding="UTF-8" standalone="yes"?>
<Relationships xmlns="http://schemas.openxmlformats.org/package/2006/relationships"><Relationship Id="rId1" Type="http://schemas.openxmlformats.org/officeDocument/2006/relationships/image" Target="../media/image86.png"/></Relationships>
</file>

<file path=xl/drawings/_rels/drawing37.xml.rels><?xml version="1.0" encoding="UTF-8" standalone="yes"?>
<Relationships xmlns="http://schemas.openxmlformats.org/package/2006/relationships"><Relationship Id="rId2" Type="http://schemas.openxmlformats.org/officeDocument/2006/relationships/image" Target="../media/image88.png"/><Relationship Id="rId1" Type="http://schemas.openxmlformats.org/officeDocument/2006/relationships/image" Target="../media/image87.png"/></Relationships>
</file>

<file path=xl/drawings/_rels/drawing38.xml.rels><?xml version="1.0" encoding="UTF-8" standalone="yes"?>
<Relationships xmlns="http://schemas.openxmlformats.org/package/2006/relationships"><Relationship Id="rId1" Type="http://schemas.openxmlformats.org/officeDocument/2006/relationships/image" Target="../media/image89.png"/></Relationships>
</file>

<file path=xl/drawings/_rels/drawing39.xml.rels><?xml version="1.0" encoding="UTF-8" standalone="yes"?>
<Relationships xmlns="http://schemas.openxmlformats.org/package/2006/relationships"><Relationship Id="rId3" Type="http://schemas.openxmlformats.org/officeDocument/2006/relationships/image" Target="../media/image92.png"/><Relationship Id="rId2" Type="http://schemas.openxmlformats.org/officeDocument/2006/relationships/image" Target="../media/image91.png"/><Relationship Id="rId1" Type="http://schemas.openxmlformats.org/officeDocument/2006/relationships/image" Target="../media/image90.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40.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_rels/drawing41.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4" Type="http://schemas.openxmlformats.org/officeDocument/2006/relationships/image" Target="../media/image98.png"/></Relationships>
</file>

<file path=xl/drawings/_rels/drawing5.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oneCellAnchor>
    <xdr:from>
      <xdr:col>14</xdr:col>
      <xdr:colOff>660400</xdr:colOff>
      <xdr:row>1</xdr:row>
      <xdr:rowOff>139700</xdr:rowOff>
    </xdr:from>
    <xdr:ext cx="6480000" cy="3960000"/>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oneCellAnchor>
    <xdr:from>
      <xdr:col>14</xdr:col>
      <xdr:colOff>660400</xdr:colOff>
      <xdr:row>21</xdr:row>
      <xdr:rowOff>63500</xdr:rowOff>
    </xdr:from>
    <xdr:ext cx="3600000" cy="3240000"/>
    <xdr:graphicFrame macro="">
      <xdr:nvGraphicFramePr>
        <xdr:cNvPr id="3" name="Chart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oneCellAnchor>
</xdr:wsDr>
</file>

<file path=xl/drawings/drawing10.xml><?xml version="1.0" encoding="utf-8"?>
<xdr:wsDr xmlns:xdr="http://schemas.openxmlformats.org/drawingml/2006/spreadsheetDrawing" xmlns:a="http://schemas.openxmlformats.org/drawingml/2006/main">
  <xdr:twoCellAnchor editAs="oneCell">
    <xdr:from>
      <xdr:col>6</xdr:col>
      <xdr:colOff>297988</xdr:colOff>
      <xdr:row>67</xdr:row>
      <xdr:rowOff>14190</xdr:rowOff>
    </xdr:from>
    <xdr:to>
      <xdr:col>7</xdr:col>
      <xdr:colOff>120613</xdr:colOff>
      <xdr:row>68</xdr:row>
      <xdr:rowOff>156089</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5931396" y="13303073"/>
          <a:ext cx="496647" cy="347653"/>
        </a:xfrm>
        <a:prstGeom prst="rect">
          <a:avLst/>
        </a:prstGeom>
        <a:ln>
          <a:prstDash val="solid"/>
        </a:ln>
      </xdr:spPr>
    </xdr:pic>
    <xdr:clientData/>
  </xdr:twoCellAnchor>
  <xdr:twoCellAnchor editAs="oneCell">
    <xdr:from>
      <xdr:col>6</xdr:col>
      <xdr:colOff>319274</xdr:colOff>
      <xdr:row>68</xdr:row>
      <xdr:rowOff>106425</xdr:rowOff>
    </xdr:from>
    <xdr:to>
      <xdr:col>7</xdr:col>
      <xdr:colOff>246236</xdr:colOff>
      <xdr:row>70</xdr:row>
      <xdr:rowOff>7095</xdr:rowOff>
    </xdr:to>
    <xdr:pic>
      <xdr:nvPicPr>
        <xdr:cNvPr id="3" name="Picture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5952682" y="13601062"/>
          <a:ext cx="600984" cy="283798"/>
        </a:xfrm>
        <a:prstGeom prst="rect">
          <a:avLst/>
        </a:prstGeom>
        <a:ln>
          <a:prstDash val="solid"/>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305084</xdr:colOff>
      <xdr:row>67</xdr:row>
      <xdr:rowOff>14190</xdr:rowOff>
    </xdr:from>
    <xdr:to>
      <xdr:col>7</xdr:col>
      <xdr:colOff>227040</xdr:colOff>
      <xdr:row>68</xdr:row>
      <xdr:rowOff>63855</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5938492" y="13303073"/>
          <a:ext cx="595978" cy="255419"/>
        </a:xfrm>
        <a:prstGeom prst="rect">
          <a:avLst/>
        </a:prstGeom>
        <a:ln>
          <a:prstDash val="solid"/>
        </a:ln>
      </xdr:spPr>
    </xdr:pic>
    <xdr:clientData/>
  </xdr:twoCellAnchor>
  <xdr:twoCellAnchor editAs="oneCell">
    <xdr:from>
      <xdr:col>6</xdr:col>
      <xdr:colOff>283799</xdr:colOff>
      <xdr:row>68</xdr:row>
      <xdr:rowOff>63855</xdr:rowOff>
    </xdr:from>
    <xdr:to>
      <xdr:col>7</xdr:col>
      <xdr:colOff>359077</xdr:colOff>
      <xdr:row>70</xdr:row>
      <xdr:rowOff>61727</xdr:rowOff>
    </xdr:to>
    <xdr:pic>
      <xdr:nvPicPr>
        <xdr:cNvPr id="3" name="Picture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5917207" y="13558492"/>
          <a:ext cx="749300" cy="381000"/>
        </a:xfrm>
        <a:prstGeom prst="rect">
          <a:avLst/>
        </a:prstGeom>
        <a:ln>
          <a:prstDash val="solid"/>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6</xdr:col>
      <xdr:colOff>290893</xdr:colOff>
      <xdr:row>90</xdr:row>
      <xdr:rowOff>32325</xdr:rowOff>
    </xdr:from>
    <xdr:to>
      <xdr:col>7</xdr:col>
      <xdr:colOff>241228</xdr:colOff>
      <xdr:row>92</xdr:row>
      <xdr:rowOff>43420</xdr:rowOff>
    </xdr:to>
    <xdr:pic>
      <xdr:nvPicPr>
        <xdr:cNvPr id="4" name="Picture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1"/>
        <a:stretch>
          <a:fillRect/>
        </a:stretch>
      </xdr:blipFill>
      <xdr:spPr>
        <a:xfrm>
          <a:off x="5929693" y="17672625"/>
          <a:ext cx="623435" cy="366695"/>
        </a:xfrm>
        <a:prstGeom prst="rect">
          <a:avLst/>
        </a:prstGeom>
        <a:ln>
          <a:prstDash val="solid"/>
        </a:ln>
      </xdr:spPr>
    </xdr:pic>
    <xdr:clientData/>
  </xdr:twoCellAnchor>
  <xdr:twoCellAnchor editAs="oneCell">
    <xdr:from>
      <xdr:col>6</xdr:col>
      <xdr:colOff>312178</xdr:colOff>
      <xdr:row>88</xdr:row>
      <xdr:rowOff>7094</xdr:rowOff>
    </xdr:from>
    <xdr:to>
      <xdr:col>7</xdr:col>
      <xdr:colOff>9313</xdr:colOff>
      <xdr:row>89</xdr:row>
      <xdr:rowOff>72085</xdr:rowOff>
    </xdr:to>
    <xdr:pic>
      <xdr:nvPicPr>
        <xdr:cNvPr id="5" name="Picture 4">
          <a:extLst>
            <a:ext uri="{FF2B5EF4-FFF2-40B4-BE49-F238E27FC236}">
              <a16:creationId xmlns:a16="http://schemas.microsoft.com/office/drawing/2014/main" id="{00000000-0008-0000-1500-000005000000}"/>
            </a:ext>
          </a:extLst>
        </xdr:cNvPr>
        <xdr:cNvPicPr>
          <a:picLocks noChangeAspect="1"/>
        </xdr:cNvPicPr>
      </xdr:nvPicPr>
      <xdr:blipFill>
        <a:blip xmlns:r="http://schemas.openxmlformats.org/officeDocument/2006/relationships" r:embed="rId2"/>
        <a:stretch>
          <a:fillRect/>
        </a:stretch>
      </xdr:blipFill>
      <xdr:spPr>
        <a:xfrm>
          <a:off x="5950978" y="17266394"/>
          <a:ext cx="370235" cy="242791"/>
        </a:xfrm>
        <a:prstGeom prst="rect">
          <a:avLst/>
        </a:prstGeom>
        <a:ln>
          <a:prstDash val="solid"/>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6</xdr:col>
      <xdr:colOff>258523</xdr:colOff>
      <xdr:row>88</xdr:row>
      <xdr:rowOff>28381</xdr:rowOff>
    </xdr:from>
    <xdr:to>
      <xdr:col>7</xdr:col>
      <xdr:colOff>611093</xdr:colOff>
      <xdr:row>88</xdr:row>
      <xdr:rowOff>184470</xdr:rowOff>
    </xdr:to>
    <xdr:pic>
      <xdr:nvPicPr>
        <xdr:cNvPr id="6" name="Picture 5">
          <a:extLst>
            <a:ext uri="{FF2B5EF4-FFF2-40B4-BE49-F238E27FC236}">
              <a16:creationId xmlns:a16="http://schemas.microsoft.com/office/drawing/2014/main" id="{00000000-0008-0000-1600-000006000000}"/>
            </a:ext>
          </a:extLst>
        </xdr:cNvPr>
        <xdr:cNvPicPr>
          <a:picLocks noChangeAspect="1"/>
        </xdr:cNvPicPr>
      </xdr:nvPicPr>
      <xdr:blipFill>
        <a:blip xmlns:r="http://schemas.openxmlformats.org/officeDocument/2006/relationships" r:embed="rId1"/>
        <a:stretch>
          <a:fillRect/>
        </a:stretch>
      </xdr:blipFill>
      <xdr:spPr>
        <a:xfrm>
          <a:off x="5891931" y="17283353"/>
          <a:ext cx="1026592" cy="312179"/>
        </a:xfrm>
        <a:prstGeom prst="rect">
          <a:avLst/>
        </a:prstGeom>
        <a:ln>
          <a:prstDash val="solid"/>
        </a:ln>
      </xdr:spPr>
    </xdr:pic>
    <xdr:clientData/>
  </xdr:twoCellAnchor>
  <xdr:twoCellAnchor editAs="oneCell">
    <xdr:from>
      <xdr:col>6</xdr:col>
      <xdr:colOff>297989</xdr:colOff>
      <xdr:row>89</xdr:row>
      <xdr:rowOff>184472</xdr:rowOff>
    </xdr:from>
    <xdr:to>
      <xdr:col>7</xdr:col>
      <xdr:colOff>341811</xdr:colOff>
      <xdr:row>92</xdr:row>
      <xdr:rowOff>35476</xdr:rowOff>
    </xdr:to>
    <xdr:pic>
      <xdr:nvPicPr>
        <xdr:cNvPr id="7" name="Picture 6">
          <a:extLst>
            <a:ext uri="{FF2B5EF4-FFF2-40B4-BE49-F238E27FC236}">
              <a16:creationId xmlns:a16="http://schemas.microsoft.com/office/drawing/2014/main" id="{00000000-0008-0000-1600-000007000000}"/>
            </a:ext>
          </a:extLst>
        </xdr:cNvPr>
        <xdr:cNvPicPr>
          <a:picLocks noChangeAspect="1"/>
        </xdr:cNvPicPr>
      </xdr:nvPicPr>
      <xdr:blipFill>
        <a:blip xmlns:r="http://schemas.openxmlformats.org/officeDocument/2006/relationships" r:embed="rId2"/>
        <a:stretch>
          <a:fillRect/>
        </a:stretch>
      </xdr:blipFill>
      <xdr:spPr>
        <a:xfrm>
          <a:off x="5931397" y="17645198"/>
          <a:ext cx="717844" cy="425697"/>
        </a:xfrm>
        <a:prstGeom prst="rect">
          <a:avLst/>
        </a:prstGeom>
        <a:ln>
          <a:prstDash val="solid"/>
        </a:ln>
      </xdr:spPr>
    </xdr:pic>
    <xdr:clientData/>
  </xdr:twoCellAnchor>
  <xdr:twoCellAnchor editAs="oneCell">
    <xdr:from>
      <xdr:col>4</xdr:col>
      <xdr:colOff>1</xdr:colOff>
      <xdr:row>89</xdr:row>
      <xdr:rowOff>106425</xdr:rowOff>
    </xdr:from>
    <xdr:to>
      <xdr:col>5</xdr:col>
      <xdr:colOff>1064246</xdr:colOff>
      <xdr:row>93</xdr:row>
      <xdr:rowOff>165846</xdr:rowOff>
    </xdr:to>
    <xdr:pic>
      <xdr:nvPicPr>
        <xdr:cNvPr id="8" name="Picture 7">
          <a:extLst>
            <a:ext uri="{FF2B5EF4-FFF2-40B4-BE49-F238E27FC236}">
              <a16:creationId xmlns:a16="http://schemas.microsoft.com/office/drawing/2014/main" id="{00000000-0008-0000-1600-000008000000}"/>
            </a:ext>
          </a:extLst>
        </xdr:cNvPr>
        <xdr:cNvPicPr>
          <a:picLocks noChangeAspect="1"/>
        </xdr:cNvPicPr>
      </xdr:nvPicPr>
      <xdr:blipFill>
        <a:blip xmlns:r="http://schemas.openxmlformats.org/officeDocument/2006/relationships" r:embed="rId3"/>
        <a:stretch>
          <a:fillRect/>
        </a:stretch>
      </xdr:blipFill>
      <xdr:spPr>
        <a:xfrm>
          <a:off x="3526202" y="17567151"/>
          <a:ext cx="2093016" cy="811488"/>
        </a:xfrm>
        <a:prstGeom prst="rect">
          <a:avLst/>
        </a:prstGeom>
        <a:ln>
          <a:prstDash val="solid"/>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49665</xdr:colOff>
      <xdr:row>67</xdr:row>
      <xdr:rowOff>0</xdr:rowOff>
    </xdr:from>
    <xdr:to>
      <xdr:col>8</xdr:col>
      <xdr:colOff>22413</xdr:colOff>
      <xdr:row>68</xdr:row>
      <xdr:rowOff>156089</xdr:rowOff>
    </xdr:to>
    <xdr:pic>
      <xdr:nvPicPr>
        <xdr:cNvPr id="2" name="Picture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6357095" y="13288883"/>
          <a:ext cx="731910" cy="361843"/>
        </a:xfrm>
        <a:prstGeom prst="rect">
          <a:avLst/>
        </a:prstGeom>
        <a:ln>
          <a:prstDash val="solid"/>
        </a:ln>
      </xdr:spPr>
    </xdr:pic>
    <xdr:clientData/>
  </xdr:twoCellAnchor>
  <xdr:twoCellAnchor editAs="oneCell">
    <xdr:from>
      <xdr:col>7</xdr:col>
      <xdr:colOff>0</xdr:colOff>
      <xdr:row>69</xdr:row>
      <xdr:rowOff>35475</xdr:rowOff>
    </xdr:from>
    <xdr:to>
      <xdr:col>7</xdr:col>
      <xdr:colOff>610168</xdr:colOff>
      <xdr:row>71</xdr:row>
      <xdr:rowOff>131765</xdr:rowOff>
    </xdr:to>
    <xdr:pic>
      <xdr:nvPicPr>
        <xdr:cNvPr id="3" name="Picture 2">
          <a:extLst>
            <a:ext uri="{FF2B5EF4-FFF2-40B4-BE49-F238E27FC236}">
              <a16:creationId xmlns:a16="http://schemas.microsoft.com/office/drawing/2014/main" id="{00000000-0008-0000-1800-000003000000}"/>
            </a:ext>
          </a:extLst>
        </xdr:cNvPr>
        <xdr:cNvPicPr>
          <a:picLocks noChangeAspect="1"/>
        </xdr:cNvPicPr>
      </xdr:nvPicPr>
      <xdr:blipFill>
        <a:blip xmlns:r="http://schemas.openxmlformats.org/officeDocument/2006/relationships" r:embed="rId2"/>
        <a:stretch>
          <a:fillRect/>
        </a:stretch>
      </xdr:blipFill>
      <xdr:spPr>
        <a:xfrm>
          <a:off x="6307430" y="13707486"/>
          <a:ext cx="610168" cy="479418"/>
        </a:xfrm>
        <a:prstGeom prst="rect">
          <a:avLst/>
        </a:prstGeom>
        <a:ln>
          <a:prstDash val="solid"/>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6</xdr:col>
      <xdr:colOff>348434</xdr:colOff>
      <xdr:row>66</xdr:row>
      <xdr:rowOff>42570</xdr:rowOff>
    </xdr:from>
    <xdr:to>
      <xdr:col>7</xdr:col>
      <xdr:colOff>558162</xdr:colOff>
      <xdr:row>68</xdr:row>
      <xdr:rowOff>297989</xdr:rowOff>
    </xdr:to>
    <xdr:pic>
      <xdr:nvPicPr>
        <xdr:cNvPr id="4" name="Picture 3">
          <a:extLst>
            <a:ext uri="{FF2B5EF4-FFF2-40B4-BE49-F238E27FC236}">
              <a16:creationId xmlns:a16="http://schemas.microsoft.com/office/drawing/2014/main" id="{00000000-0008-0000-1900-000004000000}"/>
            </a:ext>
          </a:extLst>
        </xdr:cNvPr>
        <xdr:cNvPicPr>
          <a:picLocks noChangeAspect="1"/>
        </xdr:cNvPicPr>
      </xdr:nvPicPr>
      <xdr:blipFill>
        <a:blip xmlns:r="http://schemas.openxmlformats.org/officeDocument/2006/relationships" r:embed="rId1"/>
        <a:stretch>
          <a:fillRect/>
        </a:stretch>
      </xdr:blipFill>
      <xdr:spPr>
        <a:xfrm>
          <a:off x="5981842" y="13154078"/>
          <a:ext cx="883750" cy="638548"/>
        </a:xfrm>
        <a:prstGeom prst="rect">
          <a:avLst/>
        </a:prstGeom>
        <a:ln>
          <a:prstDash val="solid"/>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6</xdr:col>
      <xdr:colOff>92234</xdr:colOff>
      <xdr:row>76</xdr:row>
      <xdr:rowOff>23676</xdr:rowOff>
    </xdr:from>
    <xdr:to>
      <xdr:col>7</xdr:col>
      <xdr:colOff>688211</xdr:colOff>
      <xdr:row>80</xdr:row>
      <xdr:rowOff>85139</xdr:rowOff>
    </xdr:to>
    <xdr:pic>
      <xdr:nvPicPr>
        <xdr:cNvPr id="2" name="Picture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5725642" y="12780436"/>
          <a:ext cx="1269999" cy="841910"/>
        </a:xfrm>
        <a:prstGeom prst="rect">
          <a:avLst/>
        </a:prstGeom>
        <a:ln>
          <a:prstDash val="solid"/>
        </a:ln>
      </xdr:spPr>
    </xdr:pic>
    <xdr:clientData/>
  </xdr:twoCellAnchor>
  <xdr:twoCellAnchor editAs="oneCell">
    <xdr:from>
      <xdr:col>6</xdr:col>
      <xdr:colOff>56759</xdr:colOff>
      <xdr:row>80</xdr:row>
      <xdr:rowOff>113519</xdr:rowOff>
    </xdr:from>
    <xdr:to>
      <xdr:col>7</xdr:col>
      <xdr:colOff>449537</xdr:colOff>
      <xdr:row>83</xdr:row>
      <xdr:rowOff>45336</xdr:rowOff>
    </xdr:to>
    <xdr:pic>
      <xdr:nvPicPr>
        <xdr:cNvPr id="3" name="Picture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5690167" y="13608156"/>
          <a:ext cx="1066800" cy="520700"/>
        </a:xfrm>
        <a:prstGeom prst="rect">
          <a:avLst/>
        </a:prstGeom>
        <a:ln>
          <a:prstDash val="solid"/>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638546</xdr:colOff>
      <xdr:row>72</xdr:row>
      <xdr:rowOff>0</xdr:rowOff>
    </xdr:from>
    <xdr:to>
      <xdr:col>6</xdr:col>
      <xdr:colOff>399167</xdr:colOff>
      <xdr:row>76</xdr:row>
      <xdr:rowOff>49665</xdr:rowOff>
    </xdr:to>
    <xdr:pic>
      <xdr:nvPicPr>
        <xdr:cNvPr id="2" name="Picture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2071730" y="15005866"/>
          <a:ext cx="3960845" cy="759162"/>
        </a:xfrm>
        <a:prstGeom prst="rect">
          <a:avLst/>
        </a:prstGeom>
        <a:ln>
          <a:prstDash val="solid"/>
        </a:ln>
      </xdr:spPr>
    </xdr:pic>
    <xdr:clientData/>
  </xdr:twoCellAnchor>
  <xdr:twoCellAnchor editAs="oneCell">
    <xdr:from>
      <xdr:col>5</xdr:col>
      <xdr:colOff>1071340</xdr:colOff>
      <xdr:row>75</xdr:row>
      <xdr:rowOff>156089</xdr:rowOff>
    </xdr:from>
    <xdr:to>
      <xdr:col>7</xdr:col>
      <xdr:colOff>695307</xdr:colOff>
      <xdr:row>79</xdr:row>
      <xdr:rowOff>0</xdr:rowOff>
    </xdr:to>
    <xdr:pic>
      <xdr:nvPicPr>
        <xdr:cNvPr id="3" name="Picture 2">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2"/>
        <a:stretch>
          <a:fillRect/>
        </a:stretch>
      </xdr:blipFill>
      <xdr:spPr>
        <a:xfrm>
          <a:off x="5626312" y="15694078"/>
          <a:ext cx="1376425" cy="581788"/>
        </a:xfrm>
        <a:prstGeom prst="rect">
          <a:avLst/>
        </a:prstGeom>
        <a:ln>
          <a:prstDash val="solid"/>
        </a:ln>
      </xdr:spPr>
    </xdr:pic>
    <xdr:clientData/>
  </xdr:twoCellAnchor>
  <xdr:twoCellAnchor editAs="oneCell">
    <xdr:from>
      <xdr:col>6</xdr:col>
      <xdr:colOff>163184</xdr:colOff>
      <xdr:row>69</xdr:row>
      <xdr:rowOff>141900</xdr:rowOff>
    </xdr:from>
    <xdr:to>
      <xdr:col>7</xdr:col>
      <xdr:colOff>653234</xdr:colOff>
      <xdr:row>71</xdr:row>
      <xdr:rowOff>143715</xdr:rowOff>
    </xdr:to>
    <xdr:pic>
      <xdr:nvPicPr>
        <xdr:cNvPr id="4" name="Picture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3"/>
        <a:stretch>
          <a:fillRect/>
        </a:stretch>
      </xdr:blipFill>
      <xdr:spPr>
        <a:xfrm>
          <a:off x="5796592" y="14587263"/>
          <a:ext cx="1164072" cy="356563"/>
        </a:xfrm>
        <a:prstGeom prst="rect">
          <a:avLst/>
        </a:prstGeom>
        <a:ln>
          <a:prstDash val="solid"/>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6</xdr:col>
      <xdr:colOff>248324</xdr:colOff>
      <xdr:row>66</xdr:row>
      <xdr:rowOff>173519</xdr:rowOff>
    </xdr:from>
    <xdr:to>
      <xdr:col>7</xdr:col>
      <xdr:colOff>248324</xdr:colOff>
      <xdr:row>67</xdr:row>
      <xdr:rowOff>364609</xdr:rowOff>
    </xdr:to>
    <xdr:pic>
      <xdr:nvPicPr>
        <xdr:cNvPr id="2" name="Picture 1">
          <a:extLst>
            <a:ext uri="{FF2B5EF4-FFF2-40B4-BE49-F238E27FC236}">
              <a16:creationId xmlns:a16="http://schemas.microsoft.com/office/drawing/2014/main" id="{3E006229-0DDA-67A4-5996-C184E3DD64AA}"/>
            </a:ext>
          </a:extLst>
        </xdr:cNvPr>
        <xdr:cNvPicPr>
          <a:picLocks noChangeAspect="1"/>
        </xdr:cNvPicPr>
      </xdr:nvPicPr>
      <xdr:blipFill>
        <a:blip xmlns:r="http://schemas.openxmlformats.org/officeDocument/2006/relationships" r:embed="rId1"/>
        <a:stretch>
          <a:fillRect/>
        </a:stretch>
      </xdr:blipFill>
      <xdr:spPr>
        <a:xfrm>
          <a:off x="5881732" y="13285027"/>
          <a:ext cx="674022" cy="368465"/>
        </a:xfrm>
        <a:prstGeom prst="rect">
          <a:avLst/>
        </a:prstGeom>
      </xdr:spPr>
    </xdr:pic>
    <xdr:clientData/>
  </xdr:twoCellAnchor>
  <xdr:twoCellAnchor editAs="oneCell">
    <xdr:from>
      <xdr:col>6</xdr:col>
      <xdr:colOff>255419</xdr:colOff>
      <xdr:row>69</xdr:row>
      <xdr:rowOff>14190</xdr:rowOff>
    </xdr:from>
    <xdr:to>
      <xdr:col>7</xdr:col>
      <xdr:colOff>695773</xdr:colOff>
      <xdr:row>71</xdr:row>
      <xdr:rowOff>106425</xdr:rowOff>
    </xdr:to>
    <xdr:pic>
      <xdr:nvPicPr>
        <xdr:cNvPr id="3" name="Picture 2">
          <a:extLst>
            <a:ext uri="{FF2B5EF4-FFF2-40B4-BE49-F238E27FC236}">
              <a16:creationId xmlns:a16="http://schemas.microsoft.com/office/drawing/2014/main" id="{D75FCBDF-B589-59D9-2FC3-1CA78D56A993}"/>
            </a:ext>
          </a:extLst>
        </xdr:cNvPr>
        <xdr:cNvPicPr>
          <a:picLocks noChangeAspect="1"/>
        </xdr:cNvPicPr>
      </xdr:nvPicPr>
      <xdr:blipFill>
        <a:blip xmlns:r="http://schemas.openxmlformats.org/officeDocument/2006/relationships" r:embed="rId2"/>
        <a:stretch>
          <a:fillRect/>
        </a:stretch>
      </xdr:blipFill>
      <xdr:spPr>
        <a:xfrm>
          <a:off x="5888827" y="13686201"/>
          <a:ext cx="1114376" cy="475363"/>
        </a:xfrm>
        <a:prstGeom prst="rect">
          <a:avLst/>
        </a:prstGeom>
      </xdr:spPr>
    </xdr:pic>
    <xdr:clientData/>
  </xdr:twoCellAnchor>
  <xdr:twoCellAnchor editAs="oneCell">
    <xdr:from>
      <xdr:col>2</xdr:col>
      <xdr:colOff>666455</xdr:colOff>
      <xdr:row>67</xdr:row>
      <xdr:rowOff>304800</xdr:rowOff>
    </xdr:from>
    <xdr:to>
      <xdr:col>6</xdr:col>
      <xdr:colOff>397748</xdr:colOff>
      <xdr:row>68</xdr:row>
      <xdr:rowOff>152399</xdr:rowOff>
    </xdr:to>
    <xdr:pic>
      <xdr:nvPicPr>
        <xdr:cNvPr id="4" name="Picture 3">
          <a:extLst>
            <a:ext uri="{FF2B5EF4-FFF2-40B4-BE49-F238E27FC236}">
              <a16:creationId xmlns:a16="http://schemas.microsoft.com/office/drawing/2014/main" id="{1613CC18-B84F-E218-8655-0F133C99216B}"/>
            </a:ext>
          </a:extLst>
        </xdr:cNvPr>
        <xdr:cNvPicPr>
          <a:picLocks noChangeAspect="1"/>
        </xdr:cNvPicPr>
      </xdr:nvPicPr>
      <xdr:blipFill>
        <a:blip xmlns:r="http://schemas.openxmlformats.org/officeDocument/2006/relationships" r:embed="rId3"/>
        <a:stretch>
          <a:fillRect/>
        </a:stretch>
      </xdr:blipFill>
      <xdr:spPr>
        <a:xfrm>
          <a:off x="2105788" y="14317133"/>
          <a:ext cx="3947693" cy="1591733"/>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6</xdr:col>
      <xdr:colOff>395482</xdr:colOff>
      <xdr:row>69</xdr:row>
      <xdr:rowOff>146681</xdr:rowOff>
    </xdr:from>
    <xdr:to>
      <xdr:col>7</xdr:col>
      <xdr:colOff>226865</xdr:colOff>
      <xdr:row>71</xdr:row>
      <xdr:rowOff>73532</xdr:rowOff>
    </xdr:to>
    <xdr:pic>
      <xdr:nvPicPr>
        <xdr:cNvPr id="2" name="Picture 1">
          <a:extLst>
            <a:ext uri="{FF2B5EF4-FFF2-40B4-BE49-F238E27FC236}">
              <a16:creationId xmlns:a16="http://schemas.microsoft.com/office/drawing/2014/main" id="{91566154-11AD-6270-A119-465F01CEC5F2}"/>
            </a:ext>
          </a:extLst>
        </xdr:cNvPr>
        <xdr:cNvPicPr>
          <a:picLocks noChangeAspect="1"/>
        </xdr:cNvPicPr>
      </xdr:nvPicPr>
      <xdr:blipFill>
        <a:blip xmlns:r="http://schemas.openxmlformats.org/officeDocument/2006/relationships" r:embed="rId1"/>
        <a:stretch>
          <a:fillRect/>
        </a:stretch>
      </xdr:blipFill>
      <xdr:spPr>
        <a:xfrm>
          <a:off x="6043640" y="14294927"/>
          <a:ext cx="505374" cy="305623"/>
        </a:xfrm>
        <a:prstGeom prst="rect">
          <a:avLst/>
        </a:prstGeom>
      </xdr:spPr>
    </xdr:pic>
    <xdr:clientData/>
  </xdr:twoCellAnchor>
  <xdr:twoCellAnchor editAs="oneCell">
    <xdr:from>
      <xdr:col>6</xdr:col>
      <xdr:colOff>333463</xdr:colOff>
      <xdr:row>72</xdr:row>
      <xdr:rowOff>78045</xdr:rowOff>
    </xdr:from>
    <xdr:to>
      <xdr:col>7</xdr:col>
      <xdr:colOff>341393</xdr:colOff>
      <xdr:row>74</xdr:row>
      <xdr:rowOff>1</xdr:rowOff>
    </xdr:to>
    <xdr:pic>
      <xdr:nvPicPr>
        <xdr:cNvPr id="3" name="Picture 2">
          <a:extLst>
            <a:ext uri="{FF2B5EF4-FFF2-40B4-BE49-F238E27FC236}">
              <a16:creationId xmlns:a16="http://schemas.microsoft.com/office/drawing/2014/main" id="{6E11BABA-97E6-6716-B49F-0C0EF77723F3}"/>
            </a:ext>
          </a:extLst>
        </xdr:cNvPr>
        <xdr:cNvPicPr>
          <a:picLocks noChangeAspect="1"/>
        </xdr:cNvPicPr>
      </xdr:nvPicPr>
      <xdr:blipFill>
        <a:blip xmlns:r="http://schemas.openxmlformats.org/officeDocument/2006/relationships" r:embed="rId2"/>
        <a:stretch>
          <a:fillRect/>
        </a:stretch>
      </xdr:blipFill>
      <xdr:spPr>
        <a:xfrm>
          <a:off x="5966871" y="16176537"/>
          <a:ext cx="681952" cy="305084"/>
        </a:xfrm>
        <a:prstGeom prst="rect">
          <a:avLst/>
        </a:prstGeom>
      </xdr:spPr>
    </xdr:pic>
    <xdr:clientData/>
  </xdr:twoCellAnchor>
  <xdr:twoCellAnchor editAs="oneCell">
    <xdr:from>
      <xdr:col>2</xdr:col>
      <xdr:colOff>617901</xdr:colOff>
      <xdr:row>71</xdr:row>
      <xdr:rowOff>75065</xdr:rowOff>
    </xdr:from>
    <xdr:to>
      <xdr:col>7</xdr:col>
      <xdr:colOff>51692</xdr:colOff>
      <xdr:row>72</xdr:row>
      <xdr:rowOff>12700</xdr:rowOff>
    </xdr:to>
    <xdr:pic>
      <xdr:nvPicPr>
        <xdr:cNvPr id="4" name="Picture 3">
          <a:extLst>
            <a:ext uri="{FF2B5EF4-FFF2-40B4-BE49-F238E27FC236}">
              <a16:creationId xmlns:a16="http://schemas.microsoft.com/office/drawing/2014/main" id="{C5B6281F-58B6-C199-0267-5100D5132706}"/>
            </a:ext>
          </a:extLst>
        </xdr:cNvPr>
        <xdr:cNvPicPr>
          <a:picLocks noChangeAspect="1"/>
        </xdr:cNvPicPr>
      </xdr:nvPicPr>
      <xdr:blipFill>
        <a:blip xmlns:r="http://schemas.openxmlformats.org/officeDocument/2006/relationships" r:embed="rId3"/>
        <a:stretch>
          <a:fillRect/>
        </a:stretch>
      </xdr:blipFill>
      <xdr:spPr>
        <a:xfrm>
          <a:off x="2053001" y="14654665"/>
          <a:ext cx="4310591" cy="14108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553409</xdr:colOff>
      <xdr:row>66</xdr:row>
      <xdr:rowOff>140930</xdr:rowOff>
    </xdr:from>
    <xdr:to>
      <xdr:col>7</xdr:col>
      <xdr:colOff>723688</xdr:colOff>
      <xdr:row>68</xdr:row>
      <xdr:rowOff>60305</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192209" y="13272730"/>
          <a:ext cx="843379" cy="274975"/>
        </a:xfrm>
        <a:prstGeom prst="rect">
          <a:avLst/>
        </a:prstGeom>
        <a:ln>
          <a:prstDash val="solid"/>
        </a:ln>
      </xdr:spPr>
    </xdr:pic>
    <xdr:clientData/>
  </xdr:twoCellAnchor>
  <xdr:twoCellAnchor editAs="oneCell">
    <xdr:from>
      <xdr:col>6</xdr:col>
      <xdr:colOff>631453</xdr:colOff>
      <xdr:row>68</xdr:row>
      <xdr:rowOff>156090</xdr:rowOff>
    </xdr:from>
    <xdr:to>
      <xdr:col>7</xdr:col>
      <xdr:colOff>624358</xdr:colOff>
      <xdr:row>70</xdr:row>
      <xdr:rowOff>114870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270253" y="13643490"/>
          <a:ext cx="666005" cy="314380"/>
        </a:xfrm>
        <a:prstGeom prst="rect">
          <a:avLst/>
        </a:prstGeom>
        <a:ln>
          <a:prstDash val="solid"/>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6</xdr:col>
      <xdr:colOff>354748</xdr:colOff>
      <xdr:row>84</xdr:row>
      <xdr:rowOff>7095</xdr:rowOff>
    </xdr:from>
    <xdr:to>
      <xdr:col>7</xdr:col>
      <xdr:colOff>74041</xdr:colOff>
      <xdr:row>85</xdr:row>
      <xdr:rowOff>127709</xdr:rowOff>
    </xdr:to>
    <xdr:pic>
      <xdr:nvPicPr>
        <xdr:cNvPr id="2" name="Picture 1">
          <a:extLst>
            <a:ext uri="{FF2B5EF4-FFF2-40B4-BE49-F238E27FC236}">
              <a16:creationId xmlns:a16="http://schemas.microsoft.com/office/drawing/2014/main" id="{E11FDB19-9CD7-AF96-F0DE-7B4760DD2771}"/>
            </a:ext>
          </a:extLst>
        </xdr:cNvPr>
        <xdr:cNvPicPr>
          <a:picLocks noChangeAspect="1"/>
        </xdr:cNvPicPr>
      </xdr:nvPicPr>
      <xdr:blipFill>
        <a:blip xmlns:r="http://schemas.openxmlformats.org/officeDocument/2006/relationships" r:embed="rId1"/>
        <a:stretch>
          <a:fillRect/>
        </a:stretch>
      </xdr:blipFill>
      <xdr:spPr>
        <a:xfrm>
          <a:off x="5988156" y="13310168"/>
          <a:ext cx="393315" cy="326368"/>
        </a:xfrm>
        <a:prstGeom prst="rect">
          <a:avLst/>
        </a:prstGeom>
      </xdr:spPr>
    </xdr:pic>
    <xdr:clientData/>
  </xdr:twoCellAnchor>
  <xdr:twoCellAnchor editAs="oneCell">
    <xdr:from>
      <xdr:col>6</xdr:col>
      <xdr:colOff>290894</xdr:colOff>
      <xdr:row>85</xdr:row>
      <xdr:rowOff>993296</xdr:rowOff>
    </xdr:from>
    <xdr:to>
      <xdr:col>7</xdr:col>
      <xdr:colOff>282853</xdr:colOff>
      <xdr:row>87</xdr:row>
      <xdr:rowOff>120614</xdr:rowOff>
    </xdr:to>
    <xdr:pic>
      <xdr:nvPicPr>
        <xdr:cNvPr id="3" name="Picture 2">
          <a:extLst>
            <a:ext uri="{FF2B5EF4-FFF2-40B4-BE49-F238E27FC236}">
              <a16:creationId xmlns:a16="http://schemas.microsoft.com/office/drawing/2014/main" id="{421CDE9F-1CAB-1CD3-0D10-BD832E22A3D4}"/>
            </a:ext>
          </a:extLst>
        </xdr:cNvPr>
        <xdr:cNvPicPr>
          <a:picLocks noChangeAspect="1"/>
        </xdr:cNvPicPr>
      </xdr:nvPicPr>
      <xdr:blipFill>
        <a:blip xmlns:r="http://schemas.openxmlformats.org/officeDocument/2006/relationships" r:embed="rId2"/>
        <a:stretch>
          <a:fillRect/>
        </a:stretch>
      </xdr:blipFill>
      <xdr:spPr>
        <a:xfrm>
          <a:off x="5924302" y="18283743"/>
          <a:ext cx="665981" cy="454078"/>
        </a:xfrm>
        <a:prstGeom prst="rect">
          <a:avLst/>
        </a:prstGeom>
      </xdr:spPr>
    </xdr:pic>
    <xdr:clientData/>
  </xdr:twoCellAnchor>
  <xdr:twoCellAnchor editAs="oneCell">
    <xdr:from>
      <xdr:col>4</xdr:col>
      <xdr:colOff>35475</xdr:colOff>
      <xdr:row>85</xdr:row>
      <xdr:rowOff>21285</xdr:rowOff>
    </xdr:from>
    <xdr:to>
      <xdr:col>6</xdr:col>
      <xdr:colOff>131114</xdr:colOff>
      <xdr:row>85</xdr:row>
      <xdr:rowOff>1098764</xdr:rowOff>
    </xdr:to>
    <xdr:pic>
      <xdr:nvPicPr>
        <xdr:cNvPr id="4" name="Picture 3">
          <a:extLst>
            <a:ext uri="{FF2B5EF4-FFF2-40B4-BE49-F238E27FC236}">
              <a16:creationId xmlns:a16="http://schemas.microsoft.com/office/drawing/2014/main" id="{49D16F0B-F9D2-D23D-8CF3-C182CA36D1AD}"/>
            </a:ext>
          </a:extLst>
        </xdr:cNvPr>
        <xdr:cNvPicPr>
          <a:picLocks noChangeAspect="1"/>
        </xdr:cNvPicPr>
      </xdr:nvPicPr>
      <xdr:blipFill>
        <a:blip xmlns:r="http://schemas.openxmlformats.org/officeDocument/2006/relationships" r:embed="rId3"/>
        <a:stretch>
          <a:fillRect/>
        </a:stretch>
      </xdr:blipFill>
      <xdr:spPr>
        <a:xfrm>
          <a:off x="3561676" y="17311732"/>
          <a:ext cx="2202846" cy="1077479"/>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6</xdr:col>
      <xdr:colOff>177374</xdr:colOff>
      <xdr:row>66</xdr:row>
      <xdr:rowOff>35474</xdr:rowOff>
    </xdr:from>
    <xdr:to>
      <xdr:col>7</xdr:col>
      <xdr:colOff>489008</xdr:colOff>
      <xdr:row>69</xdr:row>
      <xdr:rowOff>170279</xdr:rowOff>
    </xdr:to>
    <xdr:pic>
      <xdr:nvPicPr>
        <xdr:cNvPr id="2" name="Picture 1">
          <a:extLst>
            <a:ext uri="{FF2B5EF4-FFF2-40B4-BE49-F238E27FC236}">
              <a16:creationId xmlns:a16="http://schemas.microsoft.com/office/drawing/2014/main" id="{55834D59-C8FD-4D81-2A6A-4FBB51C23004}"/>
            </a:ext>
          </a:extLst>
        </xdr:cNvPr>
        <xdr:cNvPicPr>
          <a:picLocks noChangeAspect="1"/>
        </xdr:cNvPicPr>
      </xdr:nvPicPr>
      <xdr:blipFill>
        <a:blip xmlns:r="http://schemas.openxmlformats.org/officeDocument/2006/relationships" r:embed="rId1"/>
        <a:stretch>
          <a:fillRect/>
        </a:stretch>
      </xdr:blipFill>
      <xdr:spPr>
        <a:xfrm>
          <a:off x="5810782" y="13146982"/>
          <a:ext cx="985656" cy="695308"/>
        </a:xfrm>
        <a:prstGeom prst="rect">
          <a:avLst/>
        </a:prstGeom>
      </xdr:spPr>
    </xdr:pic>
    <xdr:clientData/>
  </xdr:twoCellAnchor>
  <xdr:twoCellAnchor editAs="oneCell">
    <xdr:from>
      <xdr:col>3</xdr:col>
      <xdr:colOff>13594</xdr:colOff>
      <xdr:row>69</xdr:row>
      <xdr:rowOff>193068</xdr:rowOff>
    </xdr:from>
    <xdr:to>
      <xdr:col>5</xdr:col>
      <xdr:colOff>1070692</xdr:colOff>
      <xdr:row>75</xdr:row>
      <xdr:rowOff>152829</xdr:rowOff>
    </xdr:to>
    <xdr:pic>
      <xdr:nvPicPr>
        <xdr:cNvPr id="3" name="Picture 2">
          <a:extLst>
            <a:ext uri="{FF2B5EF4-FFF2-40B4-BE49-F238E27FC236}">
              <a16:creationId xmlns:a16="http://schemas.microsoft.com/office/drawing/2014/main" id="{FD6AEEDB-D239-036F-8FA3-E24982136CA3}"/>
            </a:ext>
          </a:extLst>
        </xdr:cNvPr>
        <xdr:cNvPicPr>
          <a:picLocks noChangeAspect="1"/>
        </xdr:cNvPicPr>
      </xdr:nvPicPr>
      <xdr:blipFill>
        <a:blip xmlns:r="http://schemas.openxmlformats.org/officeDocument/2006/relationships" r:embed="rId2"/>
        <a:stretch>
          <a:fillRect/>
        </a:stretch>
      </xdr:blipFill>
      <xdr:spPr>
        <a:xfrm>
          <a:off x="2479433" y="13796900"/>
          <a:ext cx="3152135" cy="1183411"/>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6</xdr:col>
      <xdr:colOff>432793</xdr:colOff>
      <xdr:row>67</xdr:row>
      <xdr:rowOff>0</xdr:rowOff>
    </xdr:from>
    <xdr:to>
      <xdr:col>7</xdr:col>
      <xdr:colOff>262514</xdr:colOff>
      <xdr:row>68</xdr:row>
      <xdr:rowOff>72354</xdr:rowOff>
    </xdr:to>
    <xdr:pic>
      <xdr:nvPicPr>
        <xdr:cNvPr id="2" name="Picture 1">
          <a:extLst>
            <a:ext uri="{FF2B5EF4-FFF2-40B4-BE49-F238E27FC236}">
              <a16:creationId xmlns:a16="http://schemas.microsoft.com/office/drawing/2014/main" id="{C0C942EA-C8B8-897E-B014-3B3B2AD44F9E}"/>
            </a:ext>
          </a:extLst>
        </xdr:cNvPr>
        <xdr:cNvPicPr>
          <a:picLocks noChangeAspect="1"/>
        </xdr:cNvPicPr>
      </xdr:nvPicPr>
      <xdr:blipFill>
        <a:blip xmlns:r="http://schemas.openxmlformats.org/officeDocument/2006/relationships" r:embed="rId1"/>
        <a:stretch>
          <a:fillRect/>
        </a:stretch>
      </xdr:blipFill>
      <xdr:spPr>
        <a:xfrm>
          <a:off x="6066201" y="13288883"/>
          <a:ext cx="503743" cy="278108"/>
        </a:xfrm>
        <a:prstGeom prst="rect">
          <a:avLst/>
        </a:prstGeom>
      </xdr:spPr>
    </xdr:pic>
    <xdr:clientData/>
  </xdr:twoCellAnchor>
  <xdr:twoCellAnchor editAs="oneCell">
    <xdr:from>
      <xdr:col>6</xdr:col>
      <xdr:colOff>392190</xdr:colOff>
      <xdr:row>68</xdr:row>
      <xdr:rowOff>1752458</xdr:rowOff>
    </xdr:from>
    <xdr:to>
      <xdr:col>7</xdr:col>
      <xdr:colOff>627550</xdr:colOff>
      <xdr:row>70</xdr:row>
      <xdr:rowOff>49664</xdr:rowOff>
    </xdr:to>
    <xdr:pic>
      <xdr:nvPicPr>
        <xdr:cNvPr id="3" name="Picture 2">
          <a:extLst>
            <a:ext uri="{FF2B5EF4-FFF2-40B4-BE49-F238E27FC236}">
              <a16:creationId xmlns:a16="http://schemas.microsoft.com/office/drawing/2014/main" id="{2C864A5C-78CA-E8A5-CF6D-D06019A56962}"/>
            </a:ext>
          </a:extLst>
        </xdr:cNvPr>
        <xdr:cNvPicPr>
          <a:picLocks noChangeAspect="1"/>
        </xdr:cNvPicPr>
      </xdr:nvPicPr>
      <xdr:blipFill>
        <a:blip xmlns:r="http://schemas.openxmlformats.org/officeDocument/2006/relationships" r:embed="rId2"/>
        <a:stretch>
          <a:fillRect/>
        </a:stretch>
      </xdr:blipFill>
      <xdr:spPr>
        <a:xfrm>
          <a:off x="6025598" y="15247095"/>
          <a:ext cx="909382" cy="305083"/>
        </a:xfrm>
        <a:prstGeom prst="rect">
          <a:avLst/>
        </a:prstGeom>
      </xdr:spPr>
    </xdr:pic>
    <xdr:clientData/>
  </xdr:twoCellAnchor>
  <xdr:twoCellAnchor editAs="oneCell">
    <xdr:from>
      <xdr:col>2</xdr:col>
      <xdr:colOff>425698</xdr:colOff>
      <xdr:row>68</xdr:row>
      <xdr:rowOff>56759</xdr:rowOff>
    </xdr:from>
    <xdr:to>
      <xdr:col>6</xdr:col>
      <xdr:colOff>670333</xdr:colOff>
      <xdr:row>68</xdr:row>
      <xdr:rowOff>1654910</xdr:rowOff>
    </xdr:to>
    <xdr:pic>
      <xdr:nvPicPr>
        <xdr:cNvPr id="4" name="Picture 3">
          <a:extLst>
            <a:ext uri="{FF2B5EF4-FFF2-40B4-BE49-F238E27FC236}">
              <a16:creationId xmlns:a16="http://schemas.microsoft.com/office/drawing/2014/main" id="{9DDFB499-1C43-85A1-8DA5-47D2B714AC40}"/>
            </a:ext>
          </a:extLst>
        </xdr:cNvPr>
        <xdr:cNvPicPr>
          <a:picLocks noChangeAspect="1"/>
        </xdr:cNvPicPr>
      </xdr:nvPicPr>
      <xdr:blipFill>
        <a:blip xmlns:r="http://schemas.openxmlformats.org/officeDocument/2006/relationships" r:embed="rId3"/>
        <a:stretch>
          <a:fillRect/>
        </a:stretch>
      </xdr:blipFill>
      <xdr:spPr>
        <a:xfrm>
          <a:off x="1858882" y="13551396"/>
          <a:ext cx="4444859" cy="1598151"/>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6</xdr:col>
      <xdr:colOff>368939</xdr:colOff>
      <xdr:row>66</xdr:row>
      <xdr:rowOff>92234</xdr:rowOff>
    </xdr:from>
    <xdr:to>
      <xdr:col>7</xdr:col>
      <xdr:colOff>340667</xdr:colOff>
      <xdr:row>68</xdr:row>
      <xdr:rowOff>163185</xdr:rowOff>
    </xdr:to>
    <xdr:pic>
      <xdr:nvPicPr>
        <xdr:cNvPr id="2" name="Picture 1">
          <a:extLst>
            <a:ext uri="{FF2B5EF4-FFF2-40B4-BE49-F238E27FC236}">
              <a16:creationId xmlns:a16="http://schemas.microsoft.com/office/drawing/2014/main" id="{A97B7590-1795-CB90-3B61-F454945BC390}"/>
            </a:ext>
          </a:extLst>
        </xdr:cNvPr>
        <xdr:cNvPicPr>
          <a:picLocks noChangeAspect="1"/>
        </xdr:cNvPicPr>
      </xdr:nvPicPr>
      <xdr:blipFill>
        <a:blip xmlns:r="http://schemas.openxmlformats.org/officeDocument/2006/relationships" r:embed="rId1"/>
        <a:stretch>
          <a:fillRect/>
        </a:stretch>
      </xdr:blipFill>
      <xdr:spPr>
        <a:xfrm>
          <a:off x="6002347" y="13203742"/>
          <a:ext cx="645750" cy="454079"/>
        </a:xfrm>
        <a:prstGeom prst="rect">
          <a:avLst/>
        </a:prstGeom>
      </xdr:spPr>
    </xdr:pic>
    <xdr:clientData/>
  </xdr:twoCellAnchor>
  <xdr:twoCellAnchor editAs="oneCell">
    <xdr:from>
      <xdr:col>6</xdr:col>
      <xdr:colOff>319272</xdr:colOff>
      <xdr:row>69</xdr:row>
      <xdr:rowOff>7096</xdr:rowOff>
    </xdr:from>
    <xdr:to>
      <xdr:col>7</xdr:col>
      <xdr:colOff>525027</xdr:colOff>
      <xdr:row>71</xdr:row>
      <xdr:rowOff>66732</xdr:rowOff>
    </xdr:to>
    <xdr:pic>
      <xdr:nvPicPr>
        <xdr:cNvPr id="3" name="Picture 2">
          <a:extLst>
            <a:ext uri="{FF2B5EF4-FFF2-40B4-BE49-F238E27FC236}">
              <a16:creationId xmlns:a16="http://schemas.microsoft.com/office/drawing/2014/main" id="{AC51099B-0F4A-74E4-2A7F-6E65C6112D4B}"/>
            </a:ext>
          </a:extLst>
        </xdr:cNvPr>
        <xdr:cNvPicPr>
          <a:picLocks noChangeAspect="1"/>
        </xdr:cNvPicPr>
      </xdr:nvPicPr>
      <xdr:blipFill>
        <a:blip xmlns:r="http://schemas.openxmlformats.org/officeDocument/2006/relationships" r:embed="rId2"/>
        <a:stretch>
          <a:fillRect/>
        </a:stretch>
      </xdr:blipFill>
      <xdr:spPr>
        <a:xfrm>
          <a:off x="5952680" y="13679107"/>
          <a:ext cx="879777" cy="442764"/>
        </a:xfrm>
        <a:prstGeom prst="rect">
          <a:avLst/>
        </a:prstGeom>
      </xdr:spPr>
    </xdr:pic>
    <xdr:clientData/>
  </xdr:twoCellAnchor>
  <xdr:twoCellAnchor editAs="oneCell">
    <xdr:from>
      <xdr:col>2</xdr:col>
      <xdr:colOff>778304</xdr:colOff>
      <xdr:row>67</xdr:row>
      <xdr:rowOff>198659</xdr:rowOff>
    </xdr:from>
    <xdr:to>
      <xdr:col>6</xdr:col>
      <xdr:colOff>167299</xdr:colOff>
      <xdr:row>68</xdr:row>
      <xdr:rowOff>1411899</xdr:rowOff>
    </xdr:to>
    <xdr:pic>
      <xdr:nvPicPr>
        <xdr:cNvPr id="4" name="Picture 3">
          <a:extLst>
            <a:ext uri="{FF2B5EF4-FFF2-40B4-BE49-F238E27FC236}">
              <a16:creationId xmlns:a16="http://schemas.microsoft.com/office/drawing/2014/main" id="{84AF63E7-90EB-59E1-4CC2-3960EA0C0C27}"/>
            </a:ext>
          </a:extLst>
        </xdr:cNvPr>
        <xdr:cNvPicPr>
          <a:picLocks noChangeAspect="1"/>
        </xdr:cNvPicPr>
      </xdr:nvPicPr>
      <xdr:blipFill>
        <a:blip xmlns:r="http://schemas.openxmlformats.org/officeDocument/2006/relationships" r:embed="rId3"/>
        <a:stretch>
          <a:fillRect/>
        </a:stretch>
      </xdr:blipFill>
      <xdr:spPr>
        <a:xfrm>
          <a:off x="2211488" y="13487542"/>
          <a:ext cx="3589219" cy="141899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2</xdr:col>
      <xdr:colOff>659832</xdr:colOff>
      <xdr:row>67</xdr:row>
      <xdr:rowOff>178050</xdr:rowOff>
    </xdr:from>
    <xdr:to>
      <xdr:col>5</xdr:col>
      <xdr:colOff>262514</xdr:colOff>
      <xdr:row>68</xdr:row>
      <xdr:rowOff>1817439</xdr:rowOff>
    </xdr:to>
    <xdr:pic>
      <xdr:nvPicPr>
        <xdr:cNvPr id="2" name="Picture 1">
          <a:extLst>
            <a:ext uri="{FF2B5EF4-FFF2-40B4-BE49-F238E27FC236}">
              <a16:creationId xmlns:a16="http://schemas.microsoft.com/office/drawing/2014/main" id="{E91D732C-C94F-E181-7A4B-A19482B6F2BD}"/>
            </a:ext>
          </a:extLst>
        </xdr:cNvPr>
        <xdr:cNvPicPr>
          <a:picLocks noChangeAspect="1"/>
        </xdr:cNvPicPr>
      </xdr:nvPicPr>
      <xdr:blipFill>
        <a:blip xmlns:r="http://schemas.openxmlformats.org/officeDocument/2006/relationships" r:embed="rId1"/>
        <a:stretch>
          <a:fillRect/>
        </a:stretch>
      </xdr:blipFill>
      <xdr:spPr>
        <a:xfrm>
          <a:off x="2093016" y="13466933"/>
          <a:ext cx="2724470" cy="1845144"/>
        </a:xfrm>
        <a:prstGeom prst="rect">
          <a:avLst/>
        </a:prstGeom>
      </xdr:spPr>
    </xdr:pic>
    <xdr:clientData/>
  </xdr:twoCellAnchor>
  <xdr:twoCellAnchor editAs="oneCell">
    <xdr:from>
      <xdr:col>6</xdr:col>
      <xdr:colOff>290894</xdr:colOff>
      <xdr:row>67</xdr:row>
      <xdr:rowOff>14189</xdr:rowOff>
    </xdr:from>
    <xdr:to>
      <xdr:col>7</xdr:col>
      <xdr:colOff>582072</xdr:colOff>
      <xdr:row>68</xdr:row>
      <xdr:rowOff>214834</xdr:rowOff>
    </xdr:to>
    <xdr:pic>
      <xdr:nvPicPr>
        <xdr:cNvPr id="3" name="Picture 2">
          <a:extLst>
            <a:ext uri="{FF2B5EF4-FFF2-40B4-BE49-F238E27FC236}">
              <a16:creationId xmlns:a16="http://schemas.microsoft.com/office/drawing/2014/main" id="{94442EAF-60E3-5C9C-E084-0BD079F0FF22}"/>
            </a:ext>
          </a:extLst>
        </xdr:cNvPr>
        <xdr:cNvPicPr>
          <a:picLocks noChangeAspect="1"/>
        </xdr:cNvPicPr>
      </xdr:nvPicPr>
      <xdr:blipFill>
        <a:blip xmlns:r="http://schemas.openxmlformats.org/officeDocument/2006/relationships" r:embed="rId2"/>
        <a:stretch>
          <a:fillRect/>
        </a:stretch>
      </xdr:blipFill>
      <xdr:spPr>
        <a:xfrm>
          <a:off x="5924302" y="13303072"/>
          <a:ext cx="965200" cy="406400"/>
        </a:xfrm>
        <a:prstGeom prst="rect">
          <a:avLst/>
        </a:prstGeom>
      </xdr:spPr>
    </xdr:pic>
    <xdr:clientData/>
  </xdr:twoCellAnchor>
  <xdr:twoCellAnchor editAs="oneCell">
    <xdr:from>
      <xdr:col>6</xdr:col>
      <xdr:colOff>305084</xdr:colOff>
      <xdr:row>68</xdr:row>
      <xdr:rowOff>1745363</xdr:rowOff>
    </xdr:from>
    <xdr:to>
      <xdr:col>7</xdr:col>
      <xdr:colOff>558162</xdr:colOff>
      <xdr:row>70</xdr:row>
      <xdr:rowOff>102806</xdr:rowOff>
    </xdr:to>
    <xdr:pic>
      <xdr:nvPicPr>
        <xdr:cNvPr id="4" name="Picture 3">
          <a:extLst>
            <a:ext uri="{FF2B5EF4-FFF2-40B4-BE49-F238E27FC236}">
              <a16:creationId xmlns:a16="http://schemas.microsoft.com/office/drawing/2014/main" id="{F2629E3A-BA26-159F-9B43-8EE2D20B1D7B}"/>
            </a:ext>
          </a:extLst>
        </xdr:cNvPr>
        <xdr:cNvPicPr>
          <a:picLocks noChangeAspect="1"/>
        </xdr:cNvPicPr>
      </xdr:nvPicPr>
      <xdr:blipFill>
        <a:blip xmlns:r="http://schemas.openxmlformats.org/officeDocument/2006/relationships" r:embed="rId3"/>
        <a:stretch>
          <a:fillRect/>
        </a:stretch>
      </xdr:blipFill>
      <xdr:spPr>
        <a:xfrm>
          <a:off x="5938492" y="15240000"/>
          <a:ext cx="927100" cy="39370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2</xdr:col>
      <xdr:colOff>787542</xdr:colOff>
      <xdr:row>99</xdr:row>
      <xdr:rowOff>757</xdr:rowOff>
    </xdr:from>
    <xdr:to>
      <xdr:col>6</xdr:col>
      <xdr:colOff>136224</xdr:colOff>
      <xdr:row>99</xdr:row>
      <xdr:rowOff>1365250</xdr:rowOff>
    </xdr:to>
    <xdr:pic>
      <xdr:nvPicPr>
        <xdr:cNvPr id="2" name="Picture 1">
          <a:extLst>
            <a:ext uri="{FF2B5EF4-FFF2-40B4-BE49-F238E27FC236}">
              <a16:creationId xmlns:a16="http://schemas.microsoft.com/office/drawing/2014/main" id="{452A4A13-1EE7-9088-E896-48F01AD89071}"/>
            </a:ext>
          </a:extLst>
        </xdr:cNvPr>
        <xdr:cNvPicPr>
          <a:picLocks noChangeAspect="1"/>
        </xdr:cNvPicPr>
      </xdr:nvPicPr>
      <xdr:blipFill>
        <a:blip xmlns:r="http://schemas.openxmlformats.org/officeDocument/2006/relationships" r:embed="rId1"/>
        <a:stretch>
          <a:fillRect/>
        </a:stretch>
      </xdr:blipFill>
      <xdr:spPr>
        <a:xfrm>
          <a:off x="2220726" y="13495394"/>
          <a:ext cx="3548906" cy="1364493"/>
        </a:xfrm>
        <a:prstGeom prst="rect">
          <a:avLst/>
        </a:prstGeom>
      </xdr:spPr>
    </xdr:pic>
    <xdr:clientData/>
  </xdr:twoCellAnchor>
  <xdr:twoCellAnchor editAs="oneCell">
    <xdr:from>
      <xdr:col>6</xdr:col>
      <xdr:colOff>267644</xdr:colOff>
      <xdr:row>100</xdr:row>
      <xdr:rowOff>1</xdr:rowOff>
    </xdr:from>
    <xdr:to>
      <xdr:col>7</xdr:col>
      <xdr:colOff>353329</xdr:colOff>
      <xdr:row>102</xdr:row>
      <xdr:rowOff>28380</xdr:rowOff>
    </xdr:to>
    <xdr:pic>
      <xdr:nvPicPr>
        <xdr:cNvPr id="3" name="Picture 2">
          <a:extLst>
            <a:ext uri="{FF2B5EF4-FFF2-40B4-BE49-F238E27FC236}">
              <a16:creationId xmlns:a16="http://schemas.microsoft.com/office/drawing/2014/main" id="{F1DC5B16-BB99-656D-6AB2-460FD6DA2FAE}"/>
            </a:ext>
          </a:extLst>
        </xdr:cNvPr>
        <xdr:cNvPicPr>
          <a:picLocks noChangeAspect="1"/>
        </xdr:cNvPicPr>
      </xdr:nvPicPr>
      <xdr:blipFill>
        <a:blip xmlns:r="http://schemas.openxmlformats.org/officeDocument/2006/relationships" r:embed="rId2"/>
        <a:stretch>
          <a:fillRect/>
        </a:stretch>
      </xdr:blipFill>
      <xdr:spPr>
        <a:xfrm>
          <a:off x="5901052" y="14863967"/>
          <a:ext cx="759707" cy="411508"/>
        </a:xfrm>
        <a:prstGeom prst="rect">
          <a:avLst/>
        </a:prstGeom>
      </xdr:spPr>
    </xdr:pic>
    <xdr:clientData/>
  </xdr:twoCellAnchor>
  <xdr:twoCellAnchor editAs="oneCell">
    <xdr:from>
      <xdr:col>0</xdr:col>
      <xdr:colOff>85140</xdr:colOff>
      <xdr:row>99</xdr:row>
      <xdr:rowOff>257834</xdr:rowOff>
    </xdr:from>
    <xdr:to>
      <xdr:col>2</xdr:col>
      <xdr:colOff>766258</xdr:colOff>
      <xdr:row>99</xdr:row>
      <xdr:rowOff>1320730</xdr:rowOff>
    </xdr:to>
    <xdr:pic>
      <xdr:nvPicPr>
        <xdr:cNvPr id="4" name="Picture 3">
          <a:extLst>
            <a:ext uri="{FF2B5EF4-FFF2-40B4-BE49-F238E27FC236}">
              <a16:creationId xmlns:a16="http://schemas.microsoft.com/office/drawing/2014/main" id="{B8C7BC9D-4E7C-33DD-4B20-2C6A2D07AEA9}"/>
            </a:ext>
          </a:extLst>
        </xdr:cNvPr>
        <xdr:cNvPicPr>
          <a:picLocks noChangeAspect="1"/>
        </xdr:cNvPicPr>
      </xdr:nvPicPr>
      <xdr:blipFill>
        <a:blip xmlns:r="http://schemas.openxmlformats.org/officeDocument/2006/relationships" r:embed="rId3"/>
        <a:stretch>
          <a:fillRect/>
        </a:stretch>
      </xdr:blipFill>
      <xdr:spPr>
        <a:xfrm>
          <a:off x="85140" y="13752471"/>
          <a:ext cx="2114302" cy="1062896"/>
        </a:xfrm>
        <a:prstGeom prst="rect">
          <a:avLst/>
        </a:prstGeom>
      </xdr:spPr>
    </xdr:pic>
    <xdr:clientData/>
  </xdr:twoCellAnchor>
  <xdr:twoCellAnchor editAs="oneCell">
    <xdr:from>
      <xdr:col>6</xdr:col>
      <xdr:colOff>283797</xdr:colOff>
      <xdr:row>98</xdr:row>
      <xdr:rowOff>21286</xdr:rowOff>
    </xdr:from>
    <xdr:to>
      <xdr:col>7</xdr:col>
      <xdr:colOff>654246</xdr:colOff>
      <xdr:row>99</xdr:row>
      <xdr:rowOff>340559</xdr:rowOff>
    </xdr:to>
    <xdr:pic>
      <xdr:nvPicPr>
        <xdr:cNvPr id="5" name="Picture 4">
          <a:extLst>
            <a:ext uri="{FF2B5EF4-FFF2-40B4-BE49-F238E27FC236}">
              <a16:creationId xmlns:a16="http://schemas.microsoft.com/office/drawing/2014/main" id="{E3364B8B-2483-0CC0-A39B-EA85150B3DEE}"/>
            </a:ext>
          </a:extLst>
        </xdr:cNvPr>
        <xdr:cNvPicPr>
          <a:picLocks noChangeAspect="1"/>
        </xdr:cNvPicPr>
      </xdr:nvPicPr>
      <xdr:blipFill>
        <a:blip xmlns:r="http://schemas.openxmlformats.org/officeDocument/2006/relationships" r:embed="rId4"/>
        <a:stretch>
          <a:fillRect/>
        </a:stretch>
      </xdr:blipFill>
      <xdr:spPr>
        <a:xfrm>
          <a:off x="5917205" y="13636537"/>
          <a:ext cx="1044471" cy="525028"/>
        </a:xfrm>
        <a:prstGeom prst="rect">
          <a:avLst/>
        </a:prstGeom>
      </xdr:spPr>
    </xdr:pic>
    <xdr:clientData/>
  </xdr:twoCellAnchor>
  <xdr:twoCellAnchor editAs="oneCell">
    <xdr:from>
      <xdr:col>6</xdr:col>
      <xdr:colOff>241228</xdr:colOff>
      <xdr:row>99</xdr:row>
      <xdr:rowOff>865586</xdr:rowOff>
    </xdr:from>
    <xdr:to>
      <xdr:col>7</xdr:col>
      <xdr:colOff>468904</xdr:colOff>
      <xdr:row>99</xdr:row>
      <xdr:rowOff>1332929</xdr:rowOff>
    </xdr:to>
    <xdr:pic>
      <xdr:nvPicPr>
        <xdr:cNvPr id="6" name="Picture 5">
          <a:extLst>
            <a:ext uri="{FF2B5EF4-FFF2-40B4-BE49-F238E27FC236}">
              <a16:creationId xmlns:a16="http://schemas.microsoft.com/office/drawing/2014/main" id="{2CC0D608-33C1-D9D4-0483-26004AFA4DC4}"/>
            </a:ext>
          </a:extLst>
        </xdr:cNvPr>
        <xdr:cNvPicPr>
          <a:picLocks noChangeAspect="1"/>
        </xdr:cNvPicPr>
      </xdr:nvPicPr>
      <xdr:blipFill>
        <a:blip xmlns:r="http://schemas.openxmlformats.org/officeDocument/2006/relationships" r:embed="rId5"/>
        <a:stretch>
          <a:fillRect/>
        </a:stretch>
      </xdr:blipFill>
      <xdr:spPr>
        <a:xfrm>
          <a:off x="5874636" y="14686592"/>
          <a:ext cx="901698" cy="467343"/>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6</xdr:col>
      <xdr:colOff>581786</xdr:colOff>
      <xdr:row>67</xdr:row>
      <xdr:rowOff>106424</xdr:rowOff>
    </xdr:from>
    <xdr:to>
      <xdr:col>7</xdr:col>
      <xdr:colOff>490830</xdr:colOff>
      <xdr:row>69</xdr:row>
      <xdr:rowOff>42928</xdr:rowOff>
    </xdr:to>
    <xdr:pic>
      <xdr:nvPicPr>
        <xdr:cNvPr id="5" name="Picture 4">
          <a:extLst>
            <a:ext uri="{FF2B5EF4-FFF2-40B4-BE49-F238E27FC236}">
              <a16:creationId xmlns:a16="http://schemas.microsoft.com/office/drawing/2014/main" id="{EF7E078B-39CF-E14C-BB53-762A75B9AC50}"/>
            </a:ext>
          </a:extLst>
        </xdr:cNvPr>
        <xdr:cNvPicPr>
          <a:picLocks noChangeAspect="1"/>
        </xdr:cNvPicPr>
      </xdr:nvPicPr>
      <xdr:blipFill>
        <a:blip xmlns:r="http://schemas.openxmlformats.org/officeDocument/2006/relationships" r:embed="rId1"/>
        <a:stretch>
          <a:fillRect/>
        </a:stretch>
      </xdr:blipFill>
      <xdr:spPr>
        <a:xfrm>
          <a:off x="6002345" y="13920335"/>
          <a:ext cx="732060" cy="319632"/>
        </a:xfrm>
        <a:prstGeom prst="rect">
          <a:avLst/>
        </a:prstGeom>
      </xdr:spPr>
    </xdr:pic>
    <xdr:clientData/>
  </xdr:twoCellAnchor>
  <xdr:twoCellAnchor editAs="oneCell">
    <xdr:from>
      <xdr:col>6</xdr:col>
      <xdr:colOff>567028</xdr:colOff>
      <xdr:row>69</xdr:row>
      <xdr:rowOff>1234526</xdr:rowOff>
    </xdr:from>
    <xdr:to>
      <xdr:col>7</xdr:col>
      <xdr:colOff>622654</xdr:colOff>
      <xdr:row>70</xdr:row>
      <xdr:rowOff>14191</xdr:rowOff>
    </xdr:to>
    <xdr:pic>
      <xdr:nvPicPr>
        <xdr:cNvPr id="6" name="Picture 5">
          <a:extLst>
            <a:ext uri="{FF2B5EF4-FFF2-40B4-BE49-F238E27FC236}">
              <a16:creationId xmlns:a16="http://schemas.microsoft.com/office/drawing/2014/main" id="{A1DA8040-0F7C-0542-B722-7A383BFAABEE}"/>
            </a:ext>
          </a:extLst>
        </xdr:cNvPr>
        <xdr:cNvPicPr>
          <a:picLocks noChangeAspect="1"/>
        </xdr:cNvPicPr>
      </xdr:nvPicPr>
      <xdr:blipFill>
        <a:blip xmlns:r="http://schemas.openxmlformats.org/officeDocument/2006/relationships" r:embed="rId2"/>
        <a:stretch>
          <a:fillRect/>
        </a:stretch>
      </xdr:blipFill>
      <xdr:spPr>
        <a:xfrm>
          <a:off x="5987587" y="15431565"/>
          <a:ext cx="878642" cy="305084"/>
        </a:xfrm>
        <a:prstGeom prst="rect">
          <a:avLst/>
        </a:prstGeom>
      </xdr:spPr>
    </xdr:pic>
    <xdr:clientData/>
  </xdr:twoCellAnchor>
  <xdr:twoCellAnchor editAs="oneCell">
    <xdr:from>
      <xdr:col>2</xdr:col>
      <xdr:colOff>645642</xdr:colOff>
      <xdr:row>69</xdr:row>
      <xdr:rowOff>7095</xdr:rowOff>
    </xdr:from>
    <xdr:to>
      <xdr:col>6</xdr:col>
      <xdr:colOff>510837</xdr:colOff>
      <xdr:row>69</xdr:row>
      <xdr:rowOff>1282695</xdr:rowOff>
    </xdr:to>
    <xdr:pic>
      <xdr:nvPicPr>
        <xdr:cNvPr id="7" name="Picture 6">
          <a:extLst>
            <a:ext uri="{FF2B5EF4-FFF2-40B4-BE49-F238E27FC236}">
              <a16:creationId xmlns:a16="http://schemas.microsoft.com/office/drawing/2014/main" id="{DFB8DF35-86F2-534A-9067-403326D28B52}"/>
            </a:ext>
          </a:extLst>
        </xdr:cNvPr>
        <xdr:cNvPicPr>
          <a:picLocks noChangeAspect="1"/>
        </xdr:cNvPicPr>
      </xdr:nvPicPr>
      <xdr:blipFill>
        <a:blip xmlns:r="http://schemas.openxmlformats.org/officeDocument/2006/relationships" r:embed="rId3"/>
        <a:stretch>
          <a:fillRect/>
        </a:stretch>
      </xdr:blipFill>
      <xdr:spPr>
        <a:xfrm>
          <a:off x="2078826" y="14204134"/>
          <a:ext cx="3852570" cy="127560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6</xdr:col>
      <xdr:colOff>262512</xdr:colOff>
      <xdr:row>66</xdr:row>
      <xdr:rowOff>85140</xdr:rowOff>
    </xdr:from>
    <xdr:to>
      <xdr:col>7</xdr:col>
      <xdr:colOff>591081</xdr:colOff>
      <xdr:row>68</xdr:row>
      <xdr:rowOff>115779</xdr:rowOff>
    </xdr:to>
    <xdr:pic>
      <xdr:nvPicPr>
        <xdr:cNvPr id="5" name="Picture 4">
          <a:extLst>
            <a:ext uri="{FF2B5EF4-FFF2-40B4-BE49-F238E27FC236}">
              <a16:creationId xmlns:a16="http://schemas.microsoft.com/office/drawing/2014/main" id="{3C743C3F-B18F-7916-632B-F6F33552D6C6}"/>
            </a:ext>
          </a:extLst>
        </xdr:cNvPr>
        <xdr:cNvPicPr>
          <a:picLocks noChangeAspect="1"/>
        </xdr:cNvPicPr>
      </xdr:nvPicPr>
      <xdr:blipFill>
        <a:blip xmlns:r="http://schemas.openxmlformats.org/officeDocument/2006/relationships" r:embed="rId1"/>
        <a:stretch>
          <a:fillRect/>
        </a:stretch>
      </xdr:blipFill>
      <xdr:spPr>
        <a:xfrm>
          <a:off x="5895920" y="13721676"/>
          <a:ext cx="1002591" cy="413768"/>
        </a:xfrm>
        <a:prstGeom prst="rect">
          <a:avLst/>
        </a:prstGeom>
      </xdr:spPr>
    </xdr:pic>
    <xdr:clientData/>
  </xdr:twoCellAnchor>
  <xdr:twoCellAnchor editAs="oneCell">
    <xdr:from>
      <xdr:col>6</xdr:col>
      <xdr:colOff>325822</xdr:colOff>
      <xdr:row>69</xdr:row>
      <xdr:rowOff>1135195</xdr:rowOff>
    </xdr:from>
    <xdr:to>
      <xdr:col>7</xdr:col>
      <xdr:colOff>367592</xdr:colOff>
      <xdr:row>72</xdr:row>
      <xdr:rowOff>35475</xdr:rowOff>
    </xdr:to>
    <xdr:pic>
      <xdr:nvPicPr>
        <xdr:cNvPr id="6" name="Picture 5">
          <a:extLst>
            <a:ext uri="{FF2B5EF4-FFF2-40B4-BE49-F238E27FC236}">
              <a16:creationId xmlns:a16="http://schemas.microsoft.com/office/drawing/2014/main" id="{CE58ABA7-9D09-1464-7163-5ACCE4FDE28B}"/>
            </a:ext>
          </a:extLst>
        </xdr:cNvPr>
        <xdr:cNvPicPr>
          <a:picLocks noChangeAspect="1"/>
        </xdr:cNvPicPr>
      </xdr:nvPicPr>
      <xdr:blipFill>
        <a:blip xmlns:r="http://schemas.openxmlformats.org/officeDocument/2006/relationships" r:embed="rId2"/>
        <a:stretch>
          <a:fillRect/>
        </a:stretch>
      </xdr:blipFill>
      <xdr:spPr>
        <a:xfrm>
          <a:off x="5959230" y="15332234"/>
          <a:ext cx="715792" cy="638548"/>
        </a:xfrm>
        <a:prstGeom prst="rect">
          <a:avLst/>
        </a:prstGeom>
      </xdr:spPr>
    </xdr:pic>
    <xdr:clientData/>
  </xdr:twoCellAnchor>
  <xdr:twoCellAnchor editAs="oneCell">
    <xdr:from>
      <xdr:col>3</xdr:col>
      <xdr:colOff>376034</xdr:colOff>
      <xdr:row>67</xdr:row>
      <xdr:rowOff>170279</xdr:rowOff>
    </xdr:from>
    <xdr:to>
      <xdr:col>5</xdr:col>
      <xdr:colOff>1066332</xdr:colOff>
      <xdr:row>69</xdr:row>
      <xdr:rowOff>1170670</xdr:rowOff>
    </xdr:to>
    <xdr:pic>
      <xdr:nvPicPr>
        <xdr:cNvPr id="7" name="Picture 6">
          <a:extLst>
            <a:ext uri="{FF2B5EF4-FFF2-40B4-BE49-F238E27FC236}">
              <a16:creationId xmlns:a16="http://schemas.microsoft.com/office/drawing/2014/main" id="{BA7B2478-6CDE-7C14-8989-7B9D479E9D82}"/>
            </a:ext>
          </a:extLst>
        </xdr:cNvPr>
        <xdr:cNvPicPr>
          <a:picLocks noChangeAspect="1"/>
        </xdr:cNvPicPr>
      </xdr:nvPicPr>
      <xdr:blipFill>
        <a:blip xmlns:r="http://schemas.openxmlformats.org/officeDocument/2006/relationships" r:embed="rId3"/>
        <a:stretch>
          <a:fillRect/>
        </a:stretch>
      </xdr:blipFill>
      <xdr:spPr>
        <a:xfrm>
          <a:off x="2837989" y="13984190"/>
          <a:ext cx="2783315" cy="1383519"/>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2</xdr:col>
      <xdr:colOff>964916</xdr:colOff>
      <xdr:row>68</xdr:row>
      <xdr:rowOff>14189</xdr:rowOff>
    </xdr:from>
    <xdr:to>
      <xdr:col>5</xdr:col>
      <xdr:colOff>844302</xdr:colOff>
      <xdr:row>69</xdr:row>
      <xdr:rowOff>6980</xdr:rowOff>
    </xdr:to>
    <xdr:pic>
      <xdr:nvPicPr>
        <xdr:cNvPr id="2" name="Picture 1">
          <a:extLst>
            <a:ext uri="{FF2B5EF4-FFF2-40B4-BE49-F238E27FC236}">
              <a16:creationId xmlns:a16="http://schemas.microsoft.com/office/drawing/2014/main" id="{479BD1E9-03D3-1470-2320-1E07E9AD5BA5}"/>
            </a:ext>
          </a:extLst>
        </xdr:cNvPr>
        <xdr:cNvPicPr>
          <a:picLocks noChangeAspect="1"/>
        </xdr:cNvPicPr>
      </xdr:nvPicPr>
      <xdr:blipFill>
        <a:blip xmlns:r="http://schemas.openxmlformats.org/officeDocument/2006/relationships" r:embed="rId1"/>
        <a:stretch>
          <a:fillRect/>
        </a:stretch>
      </xdr:blipFill>
      <xdr:spPr>
        <a:xfrm>
          <a:off x="2398100" y="13508826"/>
          <a:ext cx="3001174" cy="1468545"/>
        </a:xfrm>
        <a:prstGeom prst="rect">
          <a:avLst/>
        </a:prstGeom>
      </xdr:spPr>
    </xdr:pic>
    <xdr:clientData/>
  </xdr:twoCellAnchor>
  <xdr:twoCellAnchor editAs="oneCell">
    <xdr:from>
      <xdr:col>6</xdr:col>
      <xdr:colOff>276704</xdr:colOff>
      <xdr:row>66</xdr:row>
      <xdr:rowOff>170279</xdr:rowOff>
    </xdr:from>
    <xdr:to>
      <xdr:col>7</xdr:col>
      <xdr:colOff>453582</xdr:colOff>
      <xdr:row>68</xdr:row>
      <xdr:rowOff>231650</xdr:rowOff>
    </xdr:to>
    <xdr:pic>
      <xdr:nvPicPr>
        <xdr:cNvPr id="3" name="Picture 2">
          <a:extLst>
            <a:ext uri="{FF2B5EF4-FFF2-40B4-BE49-F238E27FC236}">
              <a16:creationId xmlns:a16="http://schemas.microsoft.com/office/drawing/2014/main" id="{DCA14CCC-2605-032B-EF10-EA7B262FC839}"/>
            </a:ext>
          </a:extLst>
        </xdr:cNvPr>
        <xdr:cNvPicPr>
          <a:picLocks noChangeAspect="1"/>
        </xdr:cNvPicPr>
      </xdr:nvPicPr>
      <xdr:blipFill>
        <a:blip xmlns:r="http://schemas.openxmlformats.org/officeDocument/2006/relationships" r:embed="rId2"/>
        <a:stretch>
          <a:fillRect/>
        </a:stretch>
      </xdr:blipFill>
      <xdr:spPr>
        <a:xfrm>
          <a:off x="5910112" y="13281787"/>
          <a:ext cx="850900" cy="444500"/>
        </a:xfrm>
        <a:prstGeom prst="rect">
          <a:avLst/>
        </a:prstGeom>
      </xdr:spPr>
    </xdr:pic>
    <xdr:clientData/>
  </xdr:twoCellAnchor>
  <xdr:twoCellAnchor editAs="oneCell">
    <xdr:from>
      <xdr:col>6</xdr:col>
      <xdr:colOff>305084</xdr:colOff>
      <xdr:row>68</xdr:row>
      <xdr:rowOff>1298379</xdr:rowOff>
    </xdr:from>
    <xdr:to>
      <xdr:col>7</xdr:col>
      <xdr:colOff>456562</xdr:colOff>
      <xdr:row>71</xdr:row>
      <xdr:rowOff>23696</xdr:rowOff>
    </xdr:to>
    <xdr:pic>
      <xdr:nvPicPr>
        <xdr:cNvPr id="4" name="Picture 3">
          <a:extLst>
            <a:ext uri="{FF2B5EF4-FFF2-40B4-BE49-F238E27FC236}">
              <a16:creationId xmlns:a16="http://schemas.microsoft.com/office/drawing/2014/main" id="{B4DB4B18-1DD2-9CF7-115E-E943FAE0349A}"/>
            </a:ext>
          </a:extLst>
        </xdr:cNvPr>
        <xdr:cNvPicPr>
          <a:picLocks noChangeAspect="1"/>
        </xdr:cNvPicPr>
      </xdr:nvPicPr>
      <xdr:blipFill>
        <a:blip xmlns:r="http://schemas.openxmlformats.org/officeDocument/2006/relationships" r:embed="rId3"/>
        <a:stretch>
          <a:fillRect/>
        </a:stretch>
      </xdr:blipFill>
      <xdr:spPr>
        <a:xfrm>
          <a:off x="5938492" y="14793016"/>
          <a:ext cx="825500" cy="584200"/>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3</xdr:col>
      <xdr:colOff>141608</xdr:colOff>
      <xdr:row>68</xdr:row>
      <xdr:rowOff>55322</xdr:rowOff>
    </xdr:from>
    <xdr:to>
      <xdr:col>5</xdr:col>
      <xdr:colOff>1034526</xdr:colOff>
      <xdr:row>69</xdr:row>
      <xdr:rowOff>38905</xdr:rowOff>
    </xdr:to>
    <xdr:pic>
      <xdr:nvPicPr>
        <xdr:cNvPr id="2" name="Picture 1">
          <a:extLst>
            <a:ext uri="{FF2B5EF4-FFF2-40B4-BE49-F238E27FC236}">
              <a16:creationId xmlns:a16="http://schemas.microsoft.com/office/drawing/2014/main" id="{99FC30C2-E659-E61E-533C-D8E7BEFE45A5}"/>
            </a:ext>
          </a:extLst>
        </xdr:cNvPr>
        <xdr:cNvPicPr>
          <a:picLocks noChangeAspect="1"/>
        </xdr:cNvPicPr>
      </xdr:nvPicPr>
      <xdr:blipFill>
        <a:blip xmlns:r="http://schemas.openxmlformats.org/officeDocument/2006/relationships" r:embed="rId1"/>
        <a:stretch>
          <a:fillRect/>
        </a:stretch>
      </xdr:blipFill>
      <xdr:spPr>
        <a:xfrm>
          <a:off x="2606587" y="14973803"/>
          <a:ext cx="2988150" cy="1328604"/>
        </a:xfrm>
        <a:prstGeom prst="rect">
          <a:avLst/>
        </a:prstGeom>
      </xdr:spPr>
    </xdr:pic>
    <xdr:clientData/>
  </xdr:twoCellAnchor>
  <xdr:twoCellAnchor editAs="oneCell">
    <xdr:from>
      <xdr:col>6</xdr:col>
      <xdr:colOff>144683</xdr:colOff>
      <xdr:row>66</xdr:row>
      <xdr:rowOff>133965</xdr:rowOff>
    </xdr:from>
    <xdr:to>
      <xdr:col>7</xdr:col>
      <xdr:colOff>21435</xdr:colOff>
      <xdr:row>68</xdr:row>
      <xdr:rowOff>20847</xdr:rowOff>
    </xdr:to>
    <xdr:pic>
      <xdr:nvPicPr>
        <xdr:cNvPr id="3" name="Picture 2">
          <a:extLst>
            <a:ext uri="{FF2B5EF4-FFF2-40B4-BE49-F238E27FC236}">
              <a16:creationId xmlns:a16="http://schemas.microsoft.com/office/drawing/2014/main" id="{19CA7D3C-705D-ECAD-1FC7-BD3C41D8646C}"/>
            </a:ext>
          </a:extLst>
        </xdr:cNvPr>
        <xdr:cNvPicPr>
          <a:picLocks noChangeAspect="1"/>
        </xdr:cNvPicPr>
      </xdr:nvPicPr>
      <xdr:blipFill>
        <a:blip xmlns:r="http://schemas.openxmlformats.org/officeDocument/2006/relationships" r:embed="rId2"/>
        <a:stretch>
          <a:fillRect/>
        </a:stretch>
      </xdr:blipFill>
      <xdr:spPr>
        <a:xfrm>
          <a:off x="5781983" y="13235864"/>
          <a:ext cx="551941" cy="267346"/>
        </a:xfrm>
        <a:prstGeom prst="rect">
          <a:avLst/>
        </a:prstGeom>
      </xdr:spPr>
    </xdr:pic>
    <xdr:clientData/>
  </xdr:twoCellAnchor>
  <xdr:twoCellAnchor editAs="oneCell">
    <xdr:from>
      <xdr:col>6</xdr:col>
      <xdr:colOff>262574</xdr:colOff>
      <xdr:row>68</xdr:row>
      <xdr:rowOff>1152110</xdr:rowOff>
    </xdr:from>
    <xdr:to>
      <xdr:col>7</xdr:col>
      <xdr:colOff>209685</xdr:colOff>
      <xdr:row>70</xdr:row>
      <xdr:rowOff>98760</xdr:rowOff>
    </xdr:to>
    <xdr:pic>
      <xdr:nvPicPr>
        <xdr:cNvPr id="4" name="Picture 3">
          <a:extLst>
            <a:ext uri="{FF2B5EF4-FFF2-40B4-BE49-F238E27FC236}">
              <a16:creationId xmlns:a16="http://schemas.microsoft.com/office/drawing/2014/main" id="{59AACE51-F419-3F65-53A9-CD92E6034335}"/>
            </a:ext>
          </a:extLst>
        </xdr:cNvPr>
        <xdr:cNvPicPr>
          <a:picLocks noChangeAspect="1"/>
        </xdr:cNvPicPr>
      </xdr:nvPicPr>
      <xdr:blipFill>
        <a:blip xmlns:r="http://schemas.openxmlformats.org/officeDocument/2006/relationships" r:embed="rId3"/>
        <a:stretch>
          <a:fillRect/>
        </a:stretch>
      </xdr:blipFill>
      <xdr:spPr>
        <a:xfrm>
          <a:off x="5899874" y="14634473"/>
          <a:ext cx="622300" cy="4953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290445</xdr:colOff>
      <xdr:row>66</xdr:row>
      <xdr:rowOff>163184</xdr:rowOff>
    </xdr:from>
    <xdr:to>
      <xdr:col>7</xdr:col>
      <xdr:colOff>432552</xdr:colOff>
      <xdr:row>70</xdr:row>
      <xdr:rowOff>50017</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5923853" y="12919944"/>
          <a:ext cx="816129" cy="596331"/>
        </a:xfrm>
        <a:prstGeom prst="rect">
          <a:avLst/>
        </a:prstGeom>
        <a:ln>
          <a:prstDash val="solid"/>
        </a:ln>
      </xdr:spPr>
    </xdr:pic>
    <xdr:clientData/>
  </xdr:twoCellAnchor>
  <xdr:twoCellAnchor editAs="oneCell">
    <xdr:from>
      <xdr:col>6</xdr:col>
      <xdr:colOff>269609</xdr:colOff>
      <xdr:row>70</xdr:row>
      <xdr:rowOff>63854</xdr:rowOff>
    </xdr:from>
    <xdr:to>
      <xdr:col>7</xdr:col>
      <xdr:colOff>355575</xdr:colOff>
      <xdr:row>72</xdr:row>
      <xdr:rowOff>14190</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5903017" y="13530111"/>
          <a:ext cx="759988" cy="333464"/>
        </a:xfrm>
        <a:prstGeom prst="rect">
          <a:avLst/>
        </a:prstGeom>
        <a:ln>
          <a:prstDash val="solid"/>
        </a:ln>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6</xdr:col>
      <xdr:colOff>368939</xdr:colOff>
      <xdr:row>66</xdr:row>
      <xdr:rowOff>7095</xdr:rowOff>
    </xdr:from>
    <xdr:to>
      <xdr:col>7</xdr:col>
      <xdr:colOff>126773</xdr:colOff>
      <xdr:row>68</xdr:row>
      <xdr:rowOff>17170</xdr:rowOff>
    </xdr:to>
    <xdr:pic>
      <xdr:nvPicPr>
        <xdr:cNvPr id="2" name="Picture 1">
          <a:extLst>
            <a:ext uri="{FF2B5EF4-FFF2-40B4-BE49-F238E27FC236}">
              <a16:creationId xmlns:a16="http://schemas.microsoft.com/office/drawing/2014/main" id="{887696BB-83E4-5BAE-7328-BFDB6ABEFE13}"/>
            </a:ext>
          </a:extLst>
        </xdr:cNvPr>
        <xdr:cNvPicPr>
          <a:picLocks noChangeAspect="1"/>
        </xdr:cNvPicPr>
      </xdr:nvPicPr>
      <xdr:blipFill>
        <a:blip xmlns:r="http://schemas.openxmlformats.org/officeDocument/2006/relationships" r:embed="rId1"/>
        <a:stretch>
          <a:fillRect/>
        </a:stretch>
      </xdr:blipFill>
      <xdr:spPr>
        <a:xfrm>
          <a:off x="6002347" y="13118603"/>
          <a:ext cx="573756" cy="393203"/>
        </a:xfrm>
        <a:prstGeom prst="rect">
          <a:avLst/>
        </a:prstGeom>
      </xdr:spPr>
    </xdr:pic>
    <xdr:clientData/>
  </xdr:twoCellAnchor>
  <xdr:twoCellAnchor editAs="oneCell">
    <xdr:from>
      <xdr:col>6</xdr:col>
      <xdr:colOff>297989</xdr:colOff>
      <xdr:row>69</xdr:row>
      <xdr:rowOff>1</xdr:rowOff>
    </xdr:from>
    <xdr:to>
      <xdr:col>7</xdr:col>
      <xdr:colOff>283799</xdr:colOff>
      <xdr:row>70</xdr:row>
      <xdr:rowOff>165198</xdr:rowOff>
    </xdr:to>
    <xdr:pic>
      <xdr:nvPicPr>
        <xdr:cNvPr id="3" name="Picture 2">
          <a:extLst>
            <a:ext uri="{FF2B5EF4-FFF2-40B4-BE49-F238E27FC236}">
              <a16:creationId xmlns:a16="http://schemas.microsoft.com/office/drawing/2014/main" id="{00D17587-B711-ADA7-96DC-F63EABADE76F}"/>
            </a:ext>
          </a:extLst>
        </xdr:cNvPr>
        <xdr:cNvPicPr>
          <a:picLocks noChangeAspect="1"/>
        </xdr:cNvPicPr>
      </xdr:nvPicPr>
      <xdr:blipFill>
        <a:blip xmlns:r="http://schemas.openxmlformats.org/officeDocument/2006/relationships" r:embed="rId2"/>
        <a:stretch>
          <a:fillRect/>
        </a:stretch>
      </xdr:blipFill>
      <xdr:spPr>
        <a:xfrm>
          <a:off x="5931397" y="13672012"/>
          <a:ext cx="801732" cy="370951"/>
        </a:xfrm>
        <a:prstGeom prst="rect">
          <a:avLst/>
        </a:prstGeom>
      </xdr:spPr>
    </xdr:pic>
    <xdr:clientData/>
  </xdr:twoCellAnchor>
  <xdr:twoCellAnchor editAs="oneCell">
    <xdr:from>
      <xdr:col>2</xdr:col>
      <xdr:colOff>769909</xdr:colOff>
      <xdr:row>68</xdr:row>
      <xdr:rowOff>0</xdr:rowOff>
    </xdr:from>
    <xdr:to>
      <xdr:col>6</xdr:col>
      <xdr:colOff>19653</xdr:colOff>
      <xdr:row>69</xdr:row>
      <xdr:rowOff>6214</xdr:rowOff>
    </xdr:to>
    <xdr:pic>
      <xdr:nvPicPr>
        <xdr:cNvPr id="4" name="Picture 3">
          <a:extLst>
            <a:ext uri="{FF2B5EF4-FFF2-40B4-BE49-F238E27FC236}">
              <a16:creationId xmlns:a16="http://schemas.microsoft.com/office/drawing/2014/main" id="{B9D74E00-C82A-2886-B074-FF4DC75EDA2E}"/>
            </a:ext>
          </a:extLst>
        </xdr:cNvPr>
        <xdr:cNvPicPr>
          <a:picLocks noChangeAspect="1"/>
        </xdr:cNvPicPr>
      </xdr:nvPicPr>
      <xdr:blipFill>
        <a:blip xmlns:r="http://schemas.openxmlformats.org/officeDocument/2006/relationships" r:embed="rId3"/>
        <a:stretch>
          <a:fillRect/>
        </a:stretch>
      </xdr:blipFill>
      <xdr:spPr>
        <a:xfrm>
          <a:off x="2203093" y="13494637"/>
          <a:ext cx="3449968" cy="1489063"/>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3</xdr:col>
      <xdr:colOff>21285</xdr:colOff>
      <xdr:row>69</xdr:row>
      <xdr:rowOff>0</xdr:rowOff>
    </xdr:from>
    <xdr:to>
      <xdr:col>5</xdr:col>
      <xdr:colOff>712476</xdr:colOff>
      <xdr:row>69</xdr:row>
      <xdr:rowOff>1508501</xdr:rowOff>
    </xdr:to>
    <xdr:pic>
      <xdr:nvPicPr>
        <xdr:cNvPr id="2" name="Picture 1">
          <a:extLst>
            <a:ext uri="{FF2B5EF4-FFF2-40B4-BE49-F238E27FC236}">
              <a16:creationId xmlns:a16="http://schemas.microsoft.com/office/drawing/2014/main" id="{E91900BF-843F-3BE2-A210-72E637B3F487}"/>
            </a:ext>
          </a:extLst>
        </xdr:cNvPr>
        <xdr:cNvPicPr>
          <a:picLocks noChangeAspect="1"/>
        </xdr:cNvPicPr>
      </xdr:nvPicPr>
      <xdr:blipFill>
        <a:blip xmlns:r="http://schemas.openxmlformats.org/officeDocument/2006/relationships" r:embed="rId1"/>
        <a:stretch>
          <a:fillRect/>
        </a:stretch>
      </xdr:blipFill>
      <xdr:spPr>
        <a:xfrm>
          <a:off x="2483240" y="14239609"/>
          <a:ext cx="2784208" cy="1508501"/>
        </a:xfrm>
        <a:prstGeom prst="rect">
          <a:avLst/>
        </a:prstGeom>
      </xdr:spPr>
    </xdr:pic>
    <xdr:clientData/>
  </xdr:twoCellAnchor>
  <xdr:twoCellAnchor editAs="oneCell">
    <xdr:from>
      <xdr:col>6</xdr:col>
      <xdr:colOff>297988</xdr:colOff>
      <xdr:row>66</xdr:row>
      <xdr:rowOff>148994</xdr:rowOff>
    </xdr:from>
    <xdr:to>
      <xdr:col>7</xdr:col>
      <xdr:colOff>607427</xdr:colOff>
      <xdr:row>69</xdr:row>
      <xdr:rowOff>85139</xdr:rowOff>
    </xdr:to>
    <xdr:pic>
      <xdr:nvPicPr>
        <xdr:cNvPr id="3" name="Picture 2">
          <a:extLst>
            <a:ext uri="{FF2B5EF4-FFF2-40B4-BE49-F238E27FC236}">
              <a16:creationId xmlns:a16="http://schemas.microsoft.com/office/drawing/2014/main" id="{EDCCAF54-C20F-1A4A-09E3-A5AA8E3E0EEF}"/>
            </a:ext>
          </a:extLst>
        </xdr:cNvPr>
        <xdr:cNvPicPr>
          <a:picLocks noChangeAspect="1"/>
        </xdr:cNvPicPr>
      </xdr:nvPicPr>
      <xdr:blipFill>
        <a:blip xmlns:r="http://schemas.openxmlformats.org/officeDocument/2006/relationships" r:embed="rId2"/>
        <a:stretch>
          <a:fillRect/>
        </a:stretch>
      </xdr:blipFill>
      <xdr:spPr>
        <a:xfrm>
          <a:off x="5931396" y="13828100"/>
          <a:ext cx="983461" cy="496648"/>
        </a:xfrm>
        <a:prstGeom prst="rect">
          <a:avLst/>
        </a:prstGeom>
      </xdr:spPr>
    </xdr:pic>
    <xdr:clientData/>
  </xdr:twoCellAnchor>
  <xdr:twoCellAnchor editAs="oneCell">
    <xdr:from>
      <xdr:col>6</xdr:col>
      <xdr:colOff>312179</xdr:colOff>
      <xdr:row>69</xdr:row>
      <xdr:rowOff>1319665</xdr:rowOff>
    </xdr:from>
    <xdr:to>
      <xdr:col>7</xdr:col>
      <xdr:colOff>643797</xdr:colOff>
      <xdr:row>71</xdr:row>
      <xdr:rowOff>15935</xdr:rowOff>
    </xdr:to>
    <xdr:pic>
      <xdr:nvPicPr>
        <xdr:cNvPr id="4" name="Picture 3">
          <a:extLst>
            <a:ext uri="{FF2B5EF4-FFF2-40B4-BE49-F238E27FC236}">
              <a16:creationId xmlns:a16="http://schemas.microsoft.com/office/drawing/2014/main" id="{735B9639-2B90-B431-C406-5B5E814E99CD}"/>
            </a:ext>
          </a:extLst>
        </xdr:cNvPr>
        <xdr:cNvPicPr>
          <a:picLocks noChangeAspect="1"/>
        </xdr:cNvPicPr>
      </xdr:nvPicPr>
      <xdr:blipFill>
        <a:blip xmlns:r="http://schemas.openxmlformats.org/officeDocument/2006/relationships" r:embed="rId3"/>
        <a:stretch>
          <a:fillRect/>
        </a:stretch>
      </xdr:blipFill>
      <xdr:spPr>
        <a:xfrm>
          <a:off x="5945587" y="15559274"/>
          <a:ext cx="1005640" cy="512583"/>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3</xdr:col>
      <xdr:colOff>354749</xdr:colOff>
      <xdr:row>76</xdr:row>
      <xdr:rowOff>154700</xdr:rowOff>
    </xdr:from>
    <xdr:to>
      <xdr:col>7</xdr:col>
      <xdr:colOff>95568</xdr:colOff>
      <xdr:row>78</xdr:row>
      <xdr:rowOff>7924</xdr:rowOff>
    </xdr:to>
    <xdr:pic>
      <xdr:nvPicPr>
        <xdr:cNvPr id="2" name="Picture 1">
          <a:extLst>
            <a:ext uri="{FF2B5EF4-FFF2-40B4-BE49-F238E27FC236}">
              <a16:creationId xmlns:a16="http://schemas.microsoft.com/office/drawing/2014/main" id="{18BDEF91-1DB3-28C4-DDFB-63920F000D86}"/>
            </a:ext>
          </a:extLst>
        </xdr:cNvPr>
        <xdr:cNvPicPr>
          <a:picLocks noChangeAspect="1"/>
        </xdr:cNvPicPr>
      </xdr:nvPicPr>
      <xdr:blipFill>
        <a:blip xmlns:r="http://schemas.openxmlformats.org/officeDocument/2006/relationships" r:embed="rId1"/>
        <a:stretch>
          <a:fillRect/>
        </a:stretch>
      </xdr:blipFill>
      <xdr:spPr>
        <a:xfrm>
          <a:off x="2816704" y="13443583"/>
          <a:ext cx="3586294" cy="1421213"/>
        </a:xfrm>
        <a:prstGeom prst="rect">
          <a:avLst/>
        </a:prstGeom>
      </xdr:spPr>
    </xdr:pic>
    <xdr:clientData/>
  </xdr:twoCellAnchor>
  <xdr:twoCellAnchor editAs="oneCell">
    <xdr:from>
      <xdr:col>6</xdr:col>
      <xdr:colOff>276704</xdr:colOff>
      <xdr:row>77</xdr:row>
      <xdr:rowOff>1326760</xdr:rowOff>
    </xdr:from>
    <xdr:to>
      <xdr:col>7</xdr:col>
      <xdr:colOff>263082</xdr:colOff>
      <xdr:row>80</xdr:row>
      <xdr:rowOff>89397</xdr:rowOff>
    </xdr:to>
    <xdr:pic>
      <xdr:nvPicPr>
        <xdr:cNvPr id="3" name="Picture 2">
          <a:extLst>
            <a:ext uri="{FF2B5EF4-FFF2-40B4-BE49-F238E27FC236}">
              <a16:creationId xmlns:a16="http://schemas.microsoft.com/office/drawing/2014/main" id="{23CC45EB-A9EE-5C97-380F-B4B9DFC82E4C}"/>
            </a:ext>
          </a:extLst>
        </xdr:cNvPr>
        <xdr:cNvPicPr>
          <a:picLocks noChangeAspect="1"/>
        </xdr:cNvPicPr>
      </xdr:nvPicPr>
      <xdr:blipFill>
        <a:blip xmlns:r="http://schemas.openxmlformats.org/officeDocument/2006/relationships" r:embed="rId2"/>
        <a:stretch>
          <a:fillRect/>
        </a:stretch>
      </xdr:blipFill>
      <xdr:spPr>
        <a:xfrm>
          <a:off x="5910112" y="14821397"/>
          <a:ext cx="660400" cy="508000"/>
        </a:xfrm>
        <a:prstGeom prst="rect">
          <a:avLst/>
        </a:prstGeom>
      </xdr:spPr>
    </xdr:pic>
    <xdr:clientData/>
  </xdr:twoCellAnchor>
  <xdr:twoCellAnchor editAs="oneCell">
    <xdr:from>
      <xdr:col>6</xdr:col>
      <xdr:colOff>333464</xdr:colOff>
      <xdr:row>74</xdr:row>
      <xdr:rowOff>141898</xdr:rowOff>
    </xdr:from>
    <xdr:to>
      <xdr:col>7</xdr:col>
      <xdr:colOff>347225</xdr:colOff>
      <xdr:row>76</xdr:row>
      <xdr:rowOff>141900</xdr:rowOff>
    </xdr:to>
    <xdr:pic>
      <xdr:nvPicPr>
        <xdr:cNvPr id="4" name="Picture 3">
          <a:extLst>
            <a:ext uri="{FF2B5EF4-FFF2-40B4-BE49-F238E27FC236}">
              <a16:creationId xmlns:a16="http://schemas.microsoft.com/office/drawing/2014/main" id="{E19A8CF6-21EB-AC77-EB50-3DB185748C99}"/>
            </a:ext>
          </a:extLst>
        </xdr:cNvPr>
        <xdr:cNvPicPr>
          <a:picLocks noChangeAspect="1"/>
        </xdr:cNvPicPr>
      </xdr:nvPicPr>
      <xdr:blipFill>
        <a:blip xmlns:r="http://schemas.openxmlformats.org/officeDocument/2006/relationships" r:embed="rId3"/>
        <a:stretch>
          <a:fillRect/>
        </a:stretch>
      </xdr:blipFill>
      <xdr:spPr>
        <a:xfrm>
          <a:off x="5966872" y="13076032"/>
          <a:ext cx="687783" cy="354751"/>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6</xdr:col>
      <xdr:colOff>383128</xdr:colOff>
      <xdr:row>66</xdr:row>
      <xdr:rowOff>49665</xdr:rowOff>
    </xdr:from>
    <xdr:to>
      <xdr:col>7</xdr:col>
      <xdr:colOff>377524</xdr:colOff>
      <xdr:row>67</xdr:row>
      <xdr:rowOff>171231</xdr:rowOff>
    </xdr:to>
    <xdr:pic>
      <xdr:nvPicPr>
        <xdr:cNvPr id="2" name="Picture 1">
          <a:extLst>
            <a:ext uri="{FF2B5EF4-FFF2-40B4-BE49-F238E27FC236}">
              <a16:creationId xmlns:a16="http://schemas.microsoft.com/office/drawing/2014/main" id="{39EECDFF-85BD-054D-8BFD-20C81643D450}"/>
            </a:ext>
          </a:extLst>
        </xdr:cNvPr>
        <xdr:cNvPicPr>
          <a:picLocks noChangeAspect="1"/>
        </xdr:cNvPicPr>
      </xdr:nvPicPr>
      <xdr:blipFill>
        <a:blip xmlns:r="http://schemas.openxmlformats.org/officeDocument/2006/relationships" r:embed="rId1"/>
        <a:stretch>
          <a:fillRect/>
        </a:stretch>
      </xdr:blipFill>
      <xdr:spPr>
        <a:xfrm>
          <a:off x="6016536" y="13161173"/>
          <a:ext cx="668418" cy="298941"/>
        </a:xfrm>
        <a:prstGeom prst="rect">
          <a:avLst/>
        </a:prstGeom>
      </xdr:spPr>
    </xdr:pic>
    <xdr:clientData/>
  </xdr:twoCellAnchor>
  <xdr:twoCellAnchor editAs="oneCell">
    <xdr:from>
      <xdr:col>6</xdr:col>
      <xdr:colOff>418604</xdr:colOff>
      <xdr:row>68</xdr:row>
      <xdr:rowOff>163184</xdr:rowOff>
    </xdr:from>
    <xdr:to>
      <xdr:col>7</xdr:col>
      <xdr:colOff>189720</xdr:colOff>
      <xdr:row>70</xdr:row>
      <xdr:rowOff>53018</xdr:rowOff>
    </xdr:to>
    <xdr:pic>
      <xdr:nvPicPr>
        <xdr:cNvPr id="3" name="Picture 2">
          <a:extLst>
            <a:ext uri="{FF2B5EF4-FFF2-40B4-BE49-F238E27FC236}">
              <a16:creationId xmlns:a16="http://schemas.microsoft.com/office/drawing/2014/main" id="{9CC68D83-F30A-9CEE-35CC-63072E0917E2}"/>
            </a:ext>
          </a:extLst>
        </xdr:cNvPr>
        <xdr:cNvPicPr>
          <a:picLocks noChangeAspect="1"/>
        </xdr:cNvPicPr>
      </xdr:nvPicPr>
      <xdr:blipFill>
        <a:blip xmlns:r="http://schemas.openxmlformats.org/officeDocument/2006/relationships" r:embed="rId2"/>
        <a:stretch>
          <a:fillRect/>
        </a:stretch>
      </xdr:blipFill>
      <xdr:spPr>
        <a:xfrm>
          <a:off x="6052012" y="13657821"/>
          <a:ext cx="445138" cy="272962"/>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6</xdr:col>
      <xdr:colOff>269608</xdr:colOff>
      <xdr:row>66</xdr:row>
      <xdr:rowOff>92235</xdr:rowOff>
    </xdr:from>
    <xdr:to>
      <xdr:col>7</xdr:col>
      <xdr:colOff>325303</xdr:colOff>
      <xdr:row>68</xdr:row>
      <xdr:rowOff>42064</xdr:rowOff>
    </xdr:to>
    <xdr:pic>
      <xdr:nvPicPr>
        <xdr:cNvPr id="2" name="Picture 1">
          <a:extLst>
            <a:ext uri="{FF2B5EF4-FFF2-40B4-BE49-F238E27FC236}">
              <a16:creationId xmlns:a16="http://schemas.microsoft.com/office/drawing/2014/main" id="{12ABDFD0-026B-E478-73EF-471924775A15}"/>
            </a:ext>
          </a:extLst>
        </xdr:cNvPr>
        <xdr:cNvPicPr>
          <a:picLocks noChangeAspect="1"/>
        </xdr:cNvPicPr>
      </xdr:nvPicPr>
      <xdr:blipFill>
        <a:blip xmlns:r="http://schemas.openxmlformats.org/officeDocument/2006/relationships" r:embed="rId1"/>
        <a:stretch>
          <a:fillRect/>
        </a:stretch>
      </xdr:blipFill>
      <xdr:spPr>
        <a:xfrm>
          <a:off x="5903016" y="13203743"/>
          <a:ext cx="729717" cy="304578"/>
        </a:xfrm>
        <a:prstGeom prst="rect">
          <a:avLst/>
        </a:prstGeom>
      </xdr:spPr>
    </xdr:pic>
    <xdr:clientData/>
  </xdr:twoCellAnchor>
  <xdr:twoCellAnchor editAs="oneCell">
    <xdr:from>
      <xdr:col>6</xdr:col>
      <xdr:colOff>248471</xdr:colOff>
      <xdr:row>68</xdr:row>
      <xdr:rowOff>1291284</xdr:rowOff>
    </xdr:from>
    <xdr:to>
      <xdr:col>7</xdr:col>
      <xdr:colOff>350067</xdr:colOff>
      <xdr:row>70</xdr:row>
      <xdr:rowOff>153464</xdr:rowOff>
    </xdr:to>
    <xdr:pic>
      <xdr:nvPicPr>
        <xdr:cNvPr id="3" name="Picture 2">
          <a:extLst>
            <a:ext uri="{FF2B5EF4-FFF2-40B4-BE49-F238E27FC236}">
              <a16:creationId xmlns:a16="http://schemas.microsoft.com/office/drawing/2014/main" id="{5AB8F888-6D49-D9C6-BE93-D4832AC90FF7}"/>
            </a:ext>
          </a:extLst>
        </xdr:cNvPr>
        <xdr:cNvPicPr>
          <a:picLocks noChangeAspect="1"/>
        </xdr:cNvPicPr>
      </xdr:nvPicPr>
      <xdr:blipFill>
        <a:blip xmlns:r="http://schemas.openxmlformats.org/officeDocument/2006/relationships" r:embed="rId2"/>
        <a:stretch>
          <a:fillRect/>
        </a:stretch>
      </xdr:blipFill>
      <xdr:spPr>
        <a:xfrm>
          <a:off x="5881879" y="14757541"/>
          <a:ext cx="775618" cy="515308"/>
        </a:xfrm>
        <a:prstGeom prst="rect">
          <a:avLst/>
        </a:prstGeom>
      </xdr:spPr>
    </xdr:pic>
    <xdr:clientData/>
  </xdr:twoCellAnchor>
  <xdr:twoCellAnchor editAs="oneCell">
    <xdr:from>
      <xdr:col>3</xdr:col>
      <xdr:colOff>241229</xdr:colOff>
      <xdr:row>68</xdr:row>
      <xdr:rowOff>31815</xdr:rowOff>
    </xdr:from>
    <xdr:to>
      <xdr:col>6</xdr:col>
      <xdr:colOff>151122</xdr:colOff>
      <xdr:row>69</xdr:row>
      <xdr:rowOff>27808</xdr:rowOff>
    </xdr:to>
    <xdr:pic>
      <xdr:nvPicPr>
        <xdr:cNvPr id="4" name="Picture 3">
          <a:extLst>
            <a:ext uri="{FF2B5EF4-FFF2-40B4-BE49-F238E27FC236}">
              <a16:creationId xmlns:a16="http://schemas.microsoft.com/office/drawing/2014/main" id="{69EA1170-68E6-EA43-64F8-196A91336AFF}"/>
            </a:ext>
          </a:extLst>
        </xdr:cNvPr>
        <xdr:cNvPicPr>
          <a:picLocks noChangeAspect="1"/>
        </xdr:cNvPicPr>
      </xdr:nvPicPr>
      <xdr:blipFill>
        <a:blip xmlns:r="http://schemas.openxmlformats.org/officeDocument/2006/relationships" r:embed="rId3"/>
        <a:stretch>
          <a:fillRect/>
        </a:stretch>
      </xdr:blipFill>
      <xdr:spPr>
        <a:xfrm>
          <a:off x="2703184" y="13498072"/>
          <a:ext cx="3081346" cy="1443367"/>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6</xdr:col>
      <xdr:colOff>297990</xdr:colOff>
      <xdr:row>65</xdr:row>
      <xdr:rowOff>106960</xdr:rowOff>
    </xdr:from>
    <xdr:to>
      <xdr:col>7</xdr:col>
      <xdr:colOff>574694</xdr:colOff>
      <xdr:row>67</xdr:row>
      <xdr:rowOff>62009</xdr:rowOff>
    </xdr:to>
    <xdr:pic>
      <xdr:nvPicPr>
        <xdr:cNvPr id="2" name="Picture 1">
          <a:extLst>
            <a:ext uri="{FF2B5EF4-FFF2-40B4-BE49-F238E27FC236}">
              <a16:creationId xmlns:a16="http://schemas.microsoft.com/office/drawing/2014/main" id="{700F13D9-D046-14F1-7C2A-98B497FAC876}"/>
            </a:ext>
          </a:extLst>
        </xdr:cNvPr>
        <xdr:cNvPicPr>
          <a:picLocks noChangeAspect="1"/>
        </xdr:cNvPicPr>
      </xdr:nvPicPr>
      <xdr:blipFill>
        <a:blip xmlns:r="http://schemas.openxmlformats.org/officeDocument/2006/relationships" r:embed="rId1"/>
        <a:stretch>
          <a:fillRect/>
        </a:stretch>
      </xdr:blipFill>
      <xdr:spPr>
        <a:xfrm>
          <a:off x="5931398" y="13218468"/>
          <a:ext cx="950726" cy="338178"/>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6</xdr:col>
      <xdr:colOff>326369</xdr:colOff>
      <xdr:row>65</xdr:row>
      <xdr:rowOff>170280</xdr:rowOff>
    </xdr:from>
    <xdr:to>
      <xdr:col>7</xdr:col>
      <xdr:colOff>547903</xdr:colOff>
      <xdr:row>67</xdr:row>
      <xdr:rowOff>163185</xdr:rowOff>
    </xdr:to>
    <xdr:pic>
      <xdr:nvPicPr>
        <xdr:cNvPr id="2" name="Picture 1">
          <a:extLst>
            <a:ext uri="{FF2B5EF4-FFF2-40B4-BE49-F238E27FC236}">
              <a16:creationId xmlns:a16="http://schemas.microsoft.com/office/drawing/2014/main" id="{993E7B98-6FC8-70FF-A482-58F88E1F1352}"/>
            </a:ext>
          </a:extLst>
        </xdr:cNvPr>
        <xdr:cNvPicPr>
          <a:picLocks noChangeAspect="1"/>
        </xdr:cNvPicPr>
      </xdr:nvPicPr>
      <xdr:blipFill>
        <a:blip xmlns:r="http://schemas.openxmlformats.org/officeDocument/2006/relationships" r:embed="rId1"/>
        <a:stretch>
          <a:fillRect/>
        </a:stretch>
      </xdr:blipFill>
      <xdr:spPr>
        <a:xfrm>
          <a:off x="5959777" y="13104414"/>
          <a:ext cx="895556" cy="376034"/>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6</xdr:col>
      <xdr:colOff>255419</xdr:colOff>
      <xdr:row>66</xdr:row>
      <xdr:rowOff>76775</xdr:rowOff>
    </xdr:from>
    <xdr:to>
      <xdr:col>7</xdr:col>
      <xdr:colOff>674023</xdr:colOff>
      <xdr:row>68</xdr:row>
      <xdr:rowOff>101811</xdr:rowOff>
    </xdr:to>
    <xdr:pic>
      <xdr:nvPicPr>
        <xdr:cNvPr id="2" name="Picture 1">
          <a:extLst>
            <a:ext uri="{FF2B5EF4-FFF2-40B4-BE49-F238E27FC236}">
              <a16:creationId xmlns:a16="http://schemas.microsoft.com/office/drawing/2014/main" id="{FCE0AFE4-8649-020B-F145-3378FA3A0B23}"/>
            </a:ext>
          </a:extLst>
        </xdr:cNvPr>
        <xdr:cNvPicPr>
          <a:picLocks noChangeAspect="1"/>
        </xdr:cNvPicPr>
      </xdr:nvPicPr>
      <xdr:blipFill>
        <a:blip xmlns:r="http://schemas.openxmlformats.org/officeDocument/2006/relationships" r:embed="rId1"/>
        <a:stretch>
          <a:fillRect/>
        </a:stretch>
      </xdr:blipFill>
      <xdr:spPr>
        <a:xfrm>
          <a:off x="5888827" y="13188283"/>
          <a:ext cx="1092626" cy="408165"/>
        </a:xfrm>
        <a:prstGeom prst="rect">
          <a:avLst/>
        </a:prstGeom>
      </xdr:spPr>
    </xdr:pic>
    <xdr:clientData/>
  </xdr:twoCellAnchor>
  <xdr:twoCellAnchor editAs="oneCell">
    <xdr:from>
      <xdr:col>6</xdr:col>
      <xdr:colOff>312179</xdr:colOff>
      <xdr:row>69</xdr:row>
      <xdr:rowOff>14189</xdr:rowOff>
    </xdr:from>
    <xdr:to>
      <xdr:col>7</xdr:col>
      <xdr:colOff>506213</xdr:colOff>
      <xdr:row>71</xdr:row>
      <xdr:rowOff>106424</xdr:rowOff>
    </xdr:to>
    <xdr:pic>
      <xdr:nvPicPr>
        <xdr:cNvPr id="3" name="Picture 2">
          <a:extLst>
            <a:ext uri="{FF2B5EF4-FFF2-40B4-BE49-F238E27FC236}">
              <a16:creationId xmlns:a16="http://schemas.microsoft.com/office/drawing/2014/main" id="{83FA6AB3-58F8-0D36-B6ED-087A7243DB45}"/>
            </a:ext>
          </a:extLst>
        </xdr:cNvPr>
        <xdr:cNvPicPr>
          <a:picLocks noChangeAspect="1"/>
        </xdr:cNvPicPr>
      </xdr:nvPicPr>
      <xdr:blipFill>
        <a:blip xmlns:r="http://schemas.openxmlformats.org/officeDocument/2006/relationships" r:embed="rId2"/>
        <a:stretch>
          <a:fillRect/>
        </a:stretch>
      </xdr:blipFill>
      <xdr:spPr>
        <a:xfrm>
          <a:off x="5945587" y="13686200"/>
          <a:ext cx="868056" cy="475364"/>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6</xdr:col>
      <xdr:colOff>305084</xdr:colOff>
      <xdr:row>67</xdr:row>
      <xdr:rowOff>0</xdr:rowOff>
    </xdr:from>
    <xdr:to>
      <xdr:col>7</xdr:col>
      <xdr:colOff>503459</xdr:colOff>
      <xdr:row>68</xdr:row>
      <xdr:rowOff>131948</xdr:rowOff>
    </xdr:to>
    <xdr:pic>
      <xdr:nvPicPr>
        <xdr:cNvPr id="2" name="Picture 1">
          <a:extLst>
            <a:ext uri="{FF2B5EF4-FFF2-40B4-BE49-F238E27FC236}">
              <a16:creationId xmlns:a16="http://schemas.microsoft.com/office/drawing/2014/main" id="{C6CBDCCD-2486-5953-DF5D-343CADE0C5EF}"/>
            </a:ext>
          </a:extLst>
        </xdr:cNvPr>
        <xdr:cNvPicPr>
          <a:picLocks noChangeAspect="1"/>
        </xdr:cNvPicPr>
      </xdr:nvPicPr>
      <xdr:blipFill>
        <a:blip xmlns:r="http://schemas.openxmlformats.org/officeDocument/2006/relationships" r:embed="rId1"/>
        <a:stretch>
          <a:fillRect/>
        </a:stretch>
      </xdr:blipFill>
      <xdr:spPr>
        <a:xfrm>
          <a:off x="5938492" y="13700391"/>
          <a:ext cx="872397" cy="337702"/>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114300</xdr:colOff>
      <xdr:row>69</xdr:row>
      <xdr:rowOff>0</xdr:rowOff>
    </xdr:from>
    <xdr:to>
      <xdr:col>5</xdr:col>
      <xdr:colOff>914400</xdr:colOff>
      <xdr:row>69</xdr:row>
      <xdr:rowOff>2178884</xdr:rowOff>
    </xdr:to>
    <xdr:pic>
      <xdr:nvPicPr>
        <xdr:cNvPr id="2" name="Picture 1">
          <a:extLst>
            <a:ext uri="{FF2B5EF4-FFF2-40B4-BE49-F238E27FC236}">
              <a16:creationId xmlns:a16="http://schemas.microsoft.com/office/drawing/2014/main" id="{42B7423A-B2D5-E3AD-4E93-B7786FB254E9}"/>
            </a:ext>
          </a:extLst>
        </xdr:cNvPr>
        <xdr:cNvPicPr>
          <a:picLocks noChangeAspect="1"/>
        </xdr:cNvPicPr>
      </xdr:nvPicPr>
      <xdr:blipFill>
        <a:blip xmlns:r="http://schemas.openxmlformats.org/officeDocument/2006/relationships" r:embed="rId1"/>
        <a:stretch>
          <a:fillRect/>
        </a:stretch>
      </xdr:blipFill>
      <xdr:spPr>
        <a:xfrm>
          <a:off x="457200" y="13690600"/>
          <a:ext cx="5016500" cy="2178884"/>
        </a:xfrm>
        <a:prstGeom prst="rect">
          <a:avLst/>
        </a:prstGeom>
      </xdr:spPr>
    </xdr:pic>
    <xdr:clientData/>
  </xdr:twoCellAnchor>
  <xdr:twoCellAnchor editAs="oneCell">
    <xdr:from>
      <xdr:col>6</xdr:col>
      <xdr:colOff>382670</xdr:colOff>
      <xdr:row>66</xdr:row>
      <xdr:rowOff>114300</xdr:rowOff>
    </xdr:from>
    <xdr:to>
      <xdr:col>7</xdr:col>
      <xdr:colOff>634999</xdr:colOff>
      <xdr:row>69</xdr:row>
      <xdr:rowOff>50800</xdr:rowOff>
    </xdr:to>
    <xdr:pic>
      <xdr:nvPicPr>
        <xdr:cNvPr id="3" name="Picture 2">
          <a:extLst>
            <a:ext uri="{FF2B5EF4-FFF2-40B4-BE49-F238E27FC236}">
              <a16:creationId xmlns:a16="http://schemas.microsoft.com/office/drawing/2014/main" id="{2A92E042-3D36-A6B2-9459-53F8D80BEF01}"/>
            </a:ext>
          </a:extLst>
        </xdr:cNvPr>
        <xdr:cNvPicPr>
          <a:picLocks noChangeAspect="1"/>
        </xdr:cNvPicPr>
      </xdr:nvPicPr>
      <xdr:blipFill>
        <a:blip xmlns:r="http://schemas.openxmlformats.org/officeDocument/2006/relationships" r:embed="rId2"/>
        <a:stretch>
          <a:fillRect/>
        </a:stretch>
      </xdr:blipFill>
      <xdr:spPr>
        <a:xfrm>
          <a:off x="6021470" y="13627100"/>
          <a:ext cx="925429" cy="495300"/>
        </a:xfrm>
        <a:prstGeom prst="rect">
          <a:avLst/>
        </a:prstGeom>
      </xdr:spPr>
    </xdr:pic>
    <xdr:clientData/>
  </xdr:twoCellAnchor>
  <xdr:twoCellAnchor editAs="oneCell">
    <xdr:from>
      <xdr:col>5</xdr:col>
      <xdr:colOff>1057298</xdr:colOff>
      <xdr:row>69</xdr:row>
      <xdr:rowOff>1442720</xdr:rowOff>
    </xdr:from>
    <xdr:to>
      <xdr:col>7</xdr:col>
      <xdr:colOff>680719</xdr:colOff>
      <xdr:row>69</xdr:row>
      <xdr:rowOff>2240280</xdr:rowOff>
    </xdr:to>
    <xdr:pic>
      <xdr:nvPicPr>
        <xdr:cNvPr id="4" name="Picture 3">
          <a:extLst>
            <a:ext uri="{FF2B5EF4-FFF2-40B4-BE49-F238E27FC236}">
              <a16:creationId xmlns:a16="http://schemas.microsoft.com/office/drawing/2014/main" id="{D77B0EEF-8FC7-C281-00EC-9AFEB0E0CD4B}"/>
            </a:ext>
          </a:extLst>
        </xdr:cNvPr>
        <xdr:cNvPicPr>
          <a:picLocks noChangeAspect="1"/>
        </xdr:cNvPicPr>
      </xdr:nvPicPr>
      <xdr:blipFill>
        <a:blip xmlns:r="http://schemas.openxmlformats.org/officeDocument/2006/relationships" r:embed="rId3"/>
        <a:stretch>
          <a:fillRect/>
        </a:stretch>
      </xdr:blipFill>
      <xdr:spPr>
        <a:xfrm>
          <a:off x="5619138" y="15737840"/>
          <a:ext cx="1370941" cy="79756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283799</xdr:colOff>
      <xdr:row>67</xdr:row>
      <xdr:rowOff>0</xdr:rowOff>
    </xdr:from>
    <xdr:to>
      <xdr:col>7</xdr:col>
      <xdr:colOff>177374</xdr:colOff>
      <xdr:row>68</xdr:row>
      <xdr:rowOff>164418</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917207" y="13288883"/>
          <a:ext cx="567597" cy="370172"/>
        </a:xfrm>
        <a:prstGeom prst="rect">
          <a:avLst/>
        </a:prstGeom>
        <a:ln>
          <a:prstDash val="solid"/>
        </a:ln>
      </xdr:spPr>
    </xdr:pic>
    <xdr:clientData/>
  </xdr:twoCellAnchor>
  <xdr:twoCellAnchor editAs="oneCell">
    <xdr:from>
      <xdr:col>6</xdr:col>
      <xdr:colOff>21285</xdr:colOff>
      <xdr:row>68</xdr:row>
      <xdr:rowOff>170279</xdr:rowOff>
    </xdr:from>
    <xdr:to>
      <xdr:col>7</xdr:col>
      <xdr:colOff>348118</xdr:colOff>
      <xdr:row>71</xdr:row>
      <xdr:rowOff>56760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5654693" y="13636536"/>
          <a:ext cx="1000855" cy="446984"/>
        </a:xfrm>
        <a:prstGeom prst="rect">
          <a:avLst/>
        </a:prstGeom>
        <a:ln>
          <a:prstDash val="solid"/>
        </a:ln>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6</xdr:col>
      <xdr:colOff>446983</xdr:colOff>
      <xdr:row>70</xdr:row>
      <xdr:rowOff>170280</xdr:rowOff>
    </xdr:from>
    <xdr:to>
      <xdr:col>7</xdr:col>
      <xdr:colOff>738161</xdr:colOff>
      <xdr:row>72</xdr:row>
      <xdr:rowOff>165554</xdr:rowOff>
    </xdr:to>
    <xdr:pic>
      <xdr:nvPicPr>
        <xdr:cNvPr id="2" name="Picture 1">
          <a:extLst>
            <a:ext uri="{FF2B5EF4-FFF2-40B4-BE49-F238E27FC236}">
              <a16:creationId xmlns:a16="http://schemas.microsoft.com/office/drawing/2014/main" id="{1F3353E3-1289-EBBB-E5BF-E0381B9ACEDE}"/>
            </a:ext>
          </a:extLst>
        </xdr:cNvPr>
        <xdr:cNvPicPr>
          <a:picLocks noChangeAspect="1"/>
        </xdr:cNvPicPr>
      </xdr:nvPicPr>
      <xdr:blipFill>
        <a:blip xmlns:r="http://schemas.openxmlformats.org/officeDocument/2006/relationships" r:embed="rId1"/>
        <a:stretch>
          <a:fillRect/>
        </a:stretch>
      </xdr:blipFill>
      <xdr:spPr>
        <a:xfrm>
          <a:off x="6080391" y="13991286"/>
          <a:ext cx="965200" cy="378402"/>
        </a:xfrm>
        <a:prstGeom prst="rect">
          <a:avLst/>
        </a:prstGeom>
      </xdr:spPr>
    </xdr:pic>
    <xdr:clientData/>
  </xdr:twoCellAnchor>
  <xdr:twoCellAnchor editAs="oneCell">
    <xdr:from>
      <xdr:col>6</xdr:col>
      <xdr:colOff>401103</xdr:colOff>
      <xdr:row>73</xdr:row>
      <xdr:rowOff>56760</xdr:rowOff>
    </xdr:from>
    <xdr:to>
      <xdr:col>7</xdr:col>
      <xdr:colOff>590089</xdr:colOff>
      <xdr:row>75</xdr:row>
      <xdr:rowOff>56760</xdr:rowOff>
    </xdr:to>
    <xdr:pic>
      <xdr:nvPicPr>
        <xdr:cNvPr id="3" name="Picture 2">
          <a:extLst>
            <a:ext uri="{FF2B5EF4-FFF2-40B4-BE49-F238E27FC236}">
              <a16:creationId xmlns:a16="http://schemas.microsoft.com/office/drawing/2014/main" id="{0C816AFF-6C27-8EF2-656D-634AA2652ACC}"/>
            </a:ext>
          </a:extLst>
        </xdr:cNvPr>
        <xdr:cNvPicPr>
          <a:picLocks noChangeAspect="1"/>
        </xdr:cNvPicPr>
      </xdr:nvPicPr>
      <xdr:blipFill>
        <a:blip xmlns:r="http://schemas.openxmlformats.org/officeDocument/2006/relationships" r:embed="rId2"/>
        <a:stretch>
          <a:fillRect/>
        </a:stretch>
      </xdr:blipFill>
      <xdr:spPr>
        <a:xfrm>
          <a:off x="6034511" y="14438268"/>
          <a:ext cx="863008" cy="383129"/>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6</xdr:col>
      <xdr:colOff>553406</xdr:colOff>
      <xdr:row>65</xdr:row>
      <xdr:rowOff>113520</xdr:rowOff>
    </xdr:from>
    <xdr:to>
      <xdr:col>7</xdr:col>
      <xdr:colOff>675299</xdr:colOff>
      <xdr:row>67</xdr:row>
      <xdr:rowOff>186682</xdr:rowOff>
    </xdr:to>
    <xdr:pic>
      <xdr:nvPicPr>
        <xdr:cNvPr id="2" name="Picture 1">
          <a:extLst>
            <a:ext uri="{FF2B5EF4-FFF2-40B4-BE49-F238E27FC236}">
              <a16:creationId xmlns:a16="http://schemas.microsoft.com/office/drawing/2014/main" id="{EA14EC00-905A-545D-2B55-9646B542F341}"/>
            </a:ext>
          </a:extLst>
        </xdr:cNvPr>
        <xdr:cNvPicPr>
          <a:picLocks noChangeAspect="1"/>
        </xdr:cNvPicPr>
      </xdr:nvPicPr>
      <xdr:blipFill>
        <a:blip xmlns:r="http://schemas.openxmlformats.org/officeDocument/2006/relationships" r:embed="rId1"/>
        <a:stretch>
          <a:fillRect/>
        </a:stretch>
      </xdr:blipFill>
      <xdr:spPr>
        <a:xfrm>
          <a:off x="6186814" y="13047654"/>
          <a:ext cx="795915" cy="427911"/>
        </a:xfrm>
        <a:prstGeom prst="rect">
          <a:avLst/>
        </a:prstGeom>
      </xdr:spPr>
    </xdr:pic>
    <xdr:clientData/>
  </xdr:twoCellAnchor>
  <xdr:twoCellAnchor editAs="oneCell">
    <xdr:from>
      <xdr:col>6</xdr:col>
      <xdr:colOff>266303</xdr:colOff>
      <xdr:row>70</xdr:row>
      <xdr:rowOff>44411</xdr:rowOff>
    </xdr:from>
    <xdr:to>
      <xdr:col>7</xdr:col>
      <xdr:colOff>260697</xdr:colOff>
      <xdr:row>72</xdr:row>
      <xdr:rowOff>134438</xdr:rowOff>
    </xdr:to>
    <xdr:pic>
      <xdr:nvPicPr>
        <xdr:cNvPr id="3" name="Picture 2">
          <a:extLst>
            <a:ext uri="{FF2B5EF4-FFF2-40B4-BE49-F238E27FC236}">
              <a16:creationId xmlns:a16="http://schemas.microsoft.com/office/drawing/2014/main" id="{1C3A9177-EDAD-D44B-281B-F975BDE367A6}"/>
            </a:ext>
          </a:extLst>
        </xdr:cNvPr>
        <xdr:cNvPicPr>
          <a:picLocks noChangeAspect="1"/>
        </xdr:cNvPicPr>
      </xdr:nvPicPr>
      <xdr:blipFill>
        <a:blip xmlns:r="http://schemas.openxmlformats.org/officeDocument/2006/relationships" r:embed="rId2"/>
        <a:stretch>
          <a:fillRect/>
        </a:stretch>
      </xdr:blipFill>
      <xdr:spPr>
        <a:xfrm>
          <a:off x="5890589" y="15521057"/>
          <a:ext cx="664891" cy="476549"/>
        </a:xfrm>
        <a:prstGeom prst="rect">
          <a:avLst/>
        </a:prstGeom>
      </xdr:spPr>
    </xdr:pic>
    <xdr:clientData/>
  </xdr:twoCellAnchor>
  <xdr:twoCellAnchor editAs="oneCell">
    <xdr:from>
      <xdr:col>2</xdr:col>
      <xdr:colOff>964577</xdr:colOff>
      <xdr:row>68</xdr:row>
      <xdr:rowOff>54443</xdr:rowOff>
    </xdr:from>
    <xdr:to>
      <xdr:col>6</xdr:col>
      <xdr:colOff>419960</xdr:colOff>
      <xdr:row>69</xdr:row>
      <xdr:rowOff>1507573</xdr:rowOff>
    </xdr:to>
    <xdr:pic>
      <xdr:nvPicPr>
        <xdr:cNvPr id="4" name="Picture 3">
          <a:extLst>
            <a:ext uri="{FF2B5EF4-FFF2-40B4-BE49-F238E27FC236}">
              <a16:creationId xmlns:a16="http://schemas.microsoft.com/office/drawing/2014/main" id="{BC68D072-3285-3E38-368E-AFF95CDEFD7A}"/>
            </a:ext>
          </a:extLst>
        </xdr:cNvPr>
        <xdr:cNvPicPr>
          <a:picLocks noChangeAspect="1"/>
        </xdr:cNvPicPr>
      </xdr:nvPicPr>
      <xdr:blipFill>
        <a:blip xmlns:r="http://schemas.openxmlformats.org/officeDocument/2006/relationships" r:embed="rId3"/>
        <a:stretch>
          <a:fillRect/>
        </a:stretch>
      </xdr:blipFill>
      <xdr:spPr>
        <a:xfrm>
          <a:off x="2392341" y="13748356"/>
          <a:ext cx="3651905" cy="1634559"/>
        </a:xfrm>
        <a:prstGeom prst="rect">
          <a:avLst/>
        </a:prstGeom>
      </xdr:spPr>
    </xdr:pic>
    <xdr:clientData/>
  </xdr:twoCellAnchor>
  <xdr:twoCellAnchor editAs="oneCell">
    <xdr:from>
      <xdr:col>6</xdr:col>
      <xdr:colOff>144192</xdr:colOff>
      <xdr:row>69</xdr:row>
      <xdr:rowOff>1133150</xdr:rowOff>
    </xdr:from>
    <xdr:to>
      <xdr:col>7</xdr:col>
      <xdr:colOff>764839</xdr:colOff>
      <xdr:row>69</xdr:row>
      <xdr:rowOff>1585398</xdr:rowOff>
    </xdr:to>
    <xdr:pic>
      <xdr:nvPicPr>
        <xdr:cNvPr id="5" name="Picture 4">
          <a:extLst>
            <a:ext uri="{FF2B5EF4-FFF2-40B4-BE49-F238E27FC236}">
              <a16:creationId xmlns:a16="http://schemas.microsoft.com/office/drawing/2014/main" id="{240D52C3-E13E-8700-108E-2F21EDB93637}"/>
            </a:ext>
          </a:extLst>
        </xdr:cNvPr>
        <xdr:cNvPicPr>
          <a:picLocks noChangeAspect="1"/>
        </xdr:cNvPicPr>
      </xdr:nvPicPr>
      <xdr:blipFill>
        <a:blip xmlns:r="http://schemas.openxmlformats.org/officeDocument/2006/relationships" r:embed="rId4"/>
        <a:stretch>
          <a:fillRect/>
        </a:stretch>
      </xdr:blipFill>
      <xdr:spPr>
        <a:xfrm>
          <a:off x="5768478" y="15008492"/>
          <a:ext cx="1291144" cy="45224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319274</xdr:colOff>
      <xdr:row>66</xdr:row>
      <xdr:rowOff>163185</xdr:rowOff>
    </xdr:from>
    <xdr:to>
      <xdr:col>7</xdr:col>
      <xdr:colOff>319273</xdr:colOff>
      <xdr:row>69</xdr:row>
      <xdr:rowOff>5518</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5952682" y="13274693"/>
          <a:ext cx="674021" cy="374456"/>
        </a:xfrm>
        <a:prstGeom prst="rect">
          <a:avLst/>
        </a:prstGeom>
        <a:ln>
          <a:prstDash val="solid"/>
        </a:ln>
      </xdr:spPr>
    </xdr:pic>
    <xdr:clientData/>
  </xdr:twoCellAnchor>
  <xdr:twoCellAnchor editAs="oneCell">
    <xdr:from>
      <xdr:col>6</xdr:col>
      <xdr:colOff>305083</xdr:colOff>
      <xdr:row>68</xdr:row>
      <xdr:rowOff>134805</xdr:rowOff>
    </xdr:from>
    <xdr:to>
      <xdr:col>7</xdr:col>
      <xdr:colOff>189418</xdr:colOff>
      <xdr:row>70</xdr:row>
      <xdr:rowOff>113519</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5938491" y="13601062"/>
          <a:ext cx="558357" cy="333463"/>
        </a:xfrm>
        <a:prstGeom prst="rect">
          <a:avLst/>
        </a:prstGeom>
        <a:ln>
          <a:prstDash val="solid"/>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1035866</xdr:colOff>
      <xdr:row>66</xdr:row>
      <xdr:rowOff>21285</xdr:rowOff>
    </xdr:from>
    <xdr:to>
      <xdr:col>7</xdr:col>
      <xdr:colOff>506709</xdr:colOff>
      <xdr:row>69</xdr:row>
      <xdr:rowOff>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5590838" y="13132793"/>
          <a:ext cx="1223301" cy="539218"/>
        </a:xfrm>
        <a:prstGeom prst="rect">
          <a:avLst/>
        </a:prstGeom>
        <a:ln>
          <a:prstDash val="solid"/>
        </a:ln>
      </xdr:spPr>
    </xdr:pic>
    <xdr:clientData/>
  </xdr:twoCellAnchor>
  <xdr:twoCellAnchor editAs="oneCell">
    <xdr:from>
      <xdr:col>6</xdr:col>
      <xdr:colOff>0</xdr:colOff>
      <xdr:row>69</xdr:row>
      <xdr:rowOff>0</xdr:rowOff>
    </xdr:from>
    <xdr:to>
      <xdr:col>7</xdr:col>
      <xdr:colOff>276704</xdr:colOff>
      <xdr:row>71</xdr:row>
      <xdr:rowOff>134066</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5633408" y="13672011"/>
          <a:ext cx="950726" cy="517195"/>
        </a:xfrm>
        <a:prstGeom prst="rect">
          <a:avLst/>
        </a:prstGeom>
        <a:ln>
          <a:prstDash val="solid"/>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327078</xdr:colOff>
      <xdr:row>65</xdr:row>
      <xdr:rowOff>141051</xdr:rowOff>
    </xdr:from>
    <xdr:to>
      <xdr:col>7</xdr:col>
      <xdr:colOff>513029</xdr:colOff>
      <xdr:row>68</xdr:row>
      <xdr:rowOff>152082</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rot="21438526">
          <a:off x="5960486" y="13075185"/>
          <a:ext cx="859973" cy="571534"/>
        </a:xfrm>
        <a:prstGeom prst="rect">
          <a:avLst/>
        </a:prstGeom>
        <a:ln>
          <a:prstDash val="solid"/>
        </a:ln>
      </xdr:spPr>
    </xdr:pic>
    <xdr:clientData/>
  </xdr:twoCellAnchor>
  <xdr:twoCellAnchor editAs="oneCell">
    <xdr:from>
      <xdr:col>6</xdr:col>
      <xdr:colOff>333464</xdr:colOff>
      <xdr:row>68</xdr:row>
      <xdr:rowOff>70949</xdr:rowOff>
    </xdr:from>
    <xdr:to>
      <xdr:col>7</xdr:col>
      <xdr:colOff>342543</xdr:colOff>
      <xdr:row>71</xdr:row>
      <xdr:rowOff>35474</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5966872" y="13565586"/>
          <a:ext cx="683101" cy="525028"/>
        </a:xfrm>
        <a:prstGeom prst="rect">
          <a:avLst/>
        </a:prstGeom>
        <a:ln>
          <a:prstDash val="soli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234134</xdr:colOff>
      <xdr:row>65</xdr:row>
      <xdr:rowOff>177374</xdr:rowOff>
    </xdr:from>
    <xdr:to>
      <xdr:col>7</xdr:col>
      <xdr:colOff>539218</xdr:colOff>
      <xdr:row>69</xdr:row>
      <xdr:rowOff>7096</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5867542" y="13111508"/>
          <a:ext cx="979106" cy="567599"/>
        </a:xfrm>
        <a:prstGeom prst="rect">
          <a:avLst/>
        </a:prstGeom>
        <a:ln>
          <a:prstDash val="solid"/>
        </a:ln>
      </xdr:spPr>
    </xdr:pic>
    <xdr:clientData/>
  </xdr:twoCellAnchor>
  <xdr:twoCellAnchor editAs="oneCell">
    <xdr:from>
      <xdr:col>6</xdr:col>
      <xdr:colOff>234134</xdr:colOff>
      <xdr:row>68</xdr:row>
      <xdr:rowOff>170279</xdr:rowOff>
    </xdr:from>
    <xdr:to>
      <xdr:col>7</xdr:col>
      <xdr:colOff>141900</xdr:colOff>
      <xdr:row>70</xdr:row>
      <xdr:rowOff>78045</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5867542" y="13664916"/>
          <a:ext cx="581788" cy="290894"/>
        </a:xfrm>
        <a:prstGeom prst="rect">
          <a:avLst/>
        </a:prstGeom>
        <a:ln>
          <a:prstDash val="soli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255419</xdr:colOff>
      <xdr:row>66</xdr:row>
      <xdr:rowOff>154991</xdr:rowOff>
    </xdr:from>
    <xdr:to>
      <xdr:col>7</xdr:col>
      <xdr:colOff>70950</xdr:colOff>
      <xdr:row>68</xdr:row>
      <xdr:rowOff>20292</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5888827" y="13266499"/>
          <a:ext cx="489553" cy="248430"/>
        </a:xfrm>
        <a:prstGeom prst="rect">
          <a:avLst/>
        </a:prstGeom>
        <a:ln>
          <a:prstDash val="solid"/>
        </a:ln>
      </xdr:spPr>
    </xdr:pic>
    <xdr:clientData/>
  </xdr:twoCellAnchor>
  <xdr:twoCellAnchor editAs="oneCell">
    <xdr:from>
      <xdr:col>6</xdr:col>
      <xdr:colOff>0</xdr:colOff>
      <xdr:row>68</xdr:row>
      <xdr:rowOff>99330</xdr:rowOff>
    </xdr:from>
    <xdr:to>
      <xdr:col>7</xdr:col>
      <xdr:colOff>186834</xdr:colOff>
      <xdr:row>70</xdr:row>
      <xdr:rowOff>113520</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5633408" y="13593967"/>
          <a:ext cx="860856" cy="397318"/>
        </a:xfrm>
        <a:prstGeom prst="rect">
          <a:avLst/>
        </a:prstGeom>
        <a:ln>
          <a:prstDash val="solid"/>
        </a:ln>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muzafar/Downloads/Buctril/Buctril%20Expenses/summary_fuel.xlsx" TargetMode="External"/><Relationship Id="rId1" Type="http://schemas.openxmlformats.org/officeDocument/2006/relationships/externalLinkPath" Target="/Users/muzafar/Downloads/Buctril/Buctril%20Expenses/summary_fuel.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RAW"/>
      <sheetName val="DISTANCE"/>
      <sheetName val="FUEL SUM"/>
      <sheetName val="Exp"/>
      <sheetName val="Sheet1"/>
    </sheetNames>
    <sheetDataSet>
      <sheetData sheetId="0">
        <row r="2">
          <cell r="G2" t="str">
            <v>Distance between cities (km)</v>
          </cell>
          <cell r="H2" t="str">
            <v>Estimated Travel Time (Hours)</v>
          </cell>
          <cell r="I2" t="str">
            <v>Estimated Fuel Cost (PKR) @ PKR 11/KM</v>
          </cell>
          <cell r="J2" t="str">
            <v>Remarks about fuel</v>
          </cell>
          <cell r="K2" t="str">
            <v>Avg Fuel Consumption by Suzuki APV (Km/ltr)</v>
          </cell>
          <cell r="L2" t="str">
            <v>Actual Milage</v>
          </cell>
          <cell r="M2" t="str">
            <v>Distance between Coordinates Given</v>
          </cell>
          <cell r="N2" t="str">
            <v xml:space="preserve">Difference between cities and Location coordinates </v>
          </cell>
          <cell r="O2" t="str">
            <v>Vehicle Meeeting Reading</v>
          </cell>
          <cell r="P2" t="str">
            <v>Additional Unrecorded Distance based on difference between meter Readings and through coordinates</v>
          </cell>
          <cell r="Q2" t="str">
            <v>Expected Distance through fuel inserts</v>
          </cell>
          <cell r="R2" t="str">
            <v>Fuel Filled</v>
          </cell>
          <cell r="S2" t="str">
            <v>Fuel spent in PKR</v>
          </cell>
          <cell r="T2" t="str">
            <v xml:space="preserve">Amount remin in Fuel </v>
          </cell>
          <cell r="U2" t="str">
            <v>Fuel in Ltrs</v>
          </cell>
          <cell r="V2" t="str">
            <v xml:space="preserve"> Fuel Consumption Estimatted (Ltrs/11KM)</v>
          </cell>
          <cell r="W2" t="str">
            <v xml:space="preserve"> Fuel Consumption as per fuel tank filling  expense (KM/Ltr)</v>
          </cell>
          <cell r="X2" t="str">
            <v>Fuel Avg Consumption</v>
          </cell>
          <cell r="Y2" t="str">
            <v>Fuel Price</v>
          </cell>
          <cell r="Z2" t="str">
            <v>Performance / Travel Flag</v>
          </cell>
          <cell r="AA2" t="str">
            <v>Visual Fuel Bar (Exp vs Act)</v>
          </cell>
        </row>
        <row r="3">
          <cell r="G3">
            <v>0</v>
          </cell>
          <cell r="H3" t="str">
            <v/>
          </cell>
          <cell r="I3" t="str">
            <v/>
          </cell>
          <cell r="J3"/>
          <cell r="K3">
            <v>11</v>
          </cell>
          <cell r="L3" t="str">
            <v/>
          </cell>
          <cell r="M3">
            <v>0</v>
          </cell>
          <cell r="N3" t="str">
            <v/>
          </cell>
          <cell r="O3">
            <v>0</v>
          </cell>
          <cell r="P3"/>
          <cell r="Q3">
            <v>399.9</v>
          </cell>
          <cell r="R3">
            <v>10000</v>
          </cell>
          <cell r="S3" t="str">
            <v/>
          </cell>
          <cell r="T3">
            <v>10000</v>
          </cell>
          <cell r="U3">
            <v>37.41534777565758</v>
          </cell>
          <cell r="V3" t="str">
            <v/>
          </cell>
          <cell r="W3">
            <v>10.688127299999998</v>
          </cell>
          <cell r="X3">
            <v>0.31187270000000211</v>
          </cell>
          <cell r="Y3">
            <v>267.27</v>
          </cell>
          <cell r="Z3" t="str">
            <v/>
          </cell>
          <cell r="AA3" t="str">
            <v/>
          </cell>
        </row>
        <row r="4">
          <cell r="G4">
            <v>250</v>
          </cell>
          <cell r="H4">
            <v>4.166666666666667</v>
          </cell>
          <cell r="I4">
            <v>0</v>
          </cell>
          <cell r="J4"/>
          <cell r="K4">
            <v>11</v>
          </cell>
          <cell r="L4" t="str">
            <v/>
          </cell>
          <cell r="M4">
            <v>239.52</v>
          </cell>
          <cell r="N4">
            <v>-10.47999999999999</v>
          </cell>
          <cell r="O4">
            <v>284.3</v>
          </cell>
          <cell r="P4">
            <v>47.28</v>
          </cell>
          <cell r="Q4" t="str">
            <v/>
          </cell>
          <cell r="R4"/>
          <cell r="S4">
            <v>5819.6827636363641</v>
          </cell>
          <cell r="T4">
            <v>4180.3172363636359</v>
          </cell>
          <cell r="U4" t="str">
            <v/>
          </cell>
          <cell r="V4">
            <v>21.774545454545457</v>
          </cell>
          <cell r="W4">
            <v>11</v>
          </cell>
          <cell r="X4">
            <v>0</v>
          </cell>
          <cell r="Y4"/>
          <cell r="Z4" t="str">
            <v>Over Fuel</v>
          </cell>
          <cell r="AA4" t="str">
            <v/>
          </cell>
        </row>
        <row r="5">
          <cell r="G5"/>
          <cell r="H5" t="str">
            <v/>
          </cell>
          <cell r="I5" t="str">
            <v/>
          </cell>
          <cell r="J5"/>
          <cell r="K5">
            <v>11</v>
          </cell>
          <cell r="L5" t="str">
            <v/>
          </cell>
          <cell r="M5">
            <v>2.5</v>
          </cell>
          <cell r="N5" t="str">
            <v/>
          </cell>
          <cell r="O5"/>
          <cell r="P5" t="str">
            <v/>
          </cell>
          <cell r="Q5" t="str">
            <v/>
          </cell>
          <cell r="R5"/>
          <cell r="S5">
            <v>60.74318181818181</v>
          </cell>
          <cell r="T5">
            <v>4119.5740545454537</v>
          </cell>
          <cell r="U5" t="str">
            <v/>
          </cell>
          <cell r="V5">
            <v>0.22727272727272727</v>
          </cell>
          <cell r="W5">
            <v>11</v>
          </cell>
          <cell r="X5">
            <v>0</v>
          </cell>
          <cell r="Y5"/>
          <cell r="Z5" t="str">
            <v>Over Fuel</v>
          </cell>
          <cell r="AA5" t="str">
            <v/>
          </cell>
        </row>
        <row r="6">
          <cell r="G6">
            <v>13</v>
          </cell>
          <cell r="H6">
            <v>0.21666666666666667</v>
          </cell>
          <cell r="I6">
            <v>0</v>
          </cell>
          <cell r="J6"/>
          <cell r="K6">
            <v>11</v>
          </cell>
          <cell r="L6" t="str">
            <v/>
          </cell>
          <cell r="M6">
            <v>14.65</v>
          </cell>
          <cell r="N6">
            <v>1.6500000000000004</v>
          </cell>
          <cell r="O6">
            <v>382.9</v>
          </cell>
          <cell r="P6">
            <v>87.269999999999953</v>
          </cell>
          <cell r="Q6" t="str">
            <v/>
          </cell>
          <cell r="R6"/>
          <cell r="S6">
            <v>355.95504545454543</v>
          </cell>
          <cell r="T6">
            <v>3763.6190090909081</v>
          </cell>
          <cell r="U6" t="str">
            <v/>
          </cell>
          <cell r="V6">
            <v>1.3318181818181818</v>
          </cell>
          <cell r="W6">
            <v>11</v>
          </cell>
          <cell r="X6">
            <v>0</v>
          </cell>
          <cell r="Y6"/>
          <cell r="Z6" t="str">
            <v>Over Fuel</v>
          </cell>
          <cell r="AA6" t="str">
            <v/>
          </cell>
        </row>
        <row r="7">
          <cell r="G7"/>
          <cell r="H7" t="str">
            <v/>
          </cell>
          <cell r="I7" t="str">
            <v/>
          </cell>
          <cell r="J7"/>
          <cell r="K7">
            <v>11</v>
          </cell>
          <cell r="L7" t="str">
            <v/>
          </cell>
          <cell r="M7">
            <v>3.32</v>
          </cell>
          <cell r="N7" t="str">
            <v/>
          </cell>
          <cell r="O7"/>
          <cell r="P7" t="str">
            <v/>
          </cell>
          <cell r="Q7" t="str">
            <v/>
          </cell>
          <cell r="R7"/>
          <cell r="S7">
            <v>80.666945454545456</v>
          </cell>
          <cell r="T7">
            <v>3682.9520636363627</v>
          </cell>
          <cell r="U7" t="str">
            <v/>
          </cell>
          <cell r="V7">
            <v>0.30181818181818182</v>
          </cell>
          <cell r="W7">
            <v>11</v>
          </cell>
          <cell r="X7">
            <v>0</v>
          </cell>
          <cell r="Y7"/>
          <cell r="Z7" t="str">
            <v>Over Fuel</v>
          </cell>
          <cell r="AA7" t="str">
            <v/>
          </cell>
        </row>
        <row r="8">
          <cell r="G8">
            <v>41</v>
          </cell>
          <cell r="H8">
            <v>0.68333333333333335</v>
          </cell>
          <cell r="I8">
            <v>1003.0090909090909</v>
          </cell>
          <cell r="J8"/>
          <cell r="K8">
            <v>11</v>
          </cell>
          <cell r="L8">
            <v>2.0796048000000003</v>
          </cell>
          <cell r="M8">
            <v>38.64</v>
          </cell>
          <cell r="N8">
            <v>-2.3599999999999994</v>
          </cell>
          <cell r="O8">
            <v>399.9</v>
          </cell>
          <cell r="P8">
            <v>-9.56</v>
          </cell>
          <cell r="Q8">
            <v>101.20000000000005</v>
          </cell>
          <cell r="R8">
            <v>5000</v>
          </cell>
          <cell r="S8">
            <v>1909.0909090909081</v>
          </cell>
          <cell r="T8">
            <v>6773.8611545454551</v>
          </cell>
          <cell r="U8">
            <v>18.580453363062055</v>
          </cell>
          <cell r="V8">
            <v>3.5127272727272727</v>
          </cell>
          <cell r="W8">
            <v>5.4465840000000032</v>
          </cell>
          <cell r="X8">
            <v>5.5534159999999968</v>
          </cell>
          <cell r="Y8">
            <v>269.10000000000002</v>
          </cell>
          <cell r="Z8" t="str">
            <v>Over Fuel</v>
          </cell>
          <cell r="AA8" t="str">
            <v>Exp:11.0 km/L | Act:2.1 km/L [■■········] -8.9 km/L</v>
          </cell>
        </row>
        <row r="9">
          <cell r="G9"/>
          <cell r="H9" t="str">
            <v/>
          </cell>
          <cell r="I9" t="str">
            <v/>
          </cell>
          <cell r="J9"/>
          <cell r="K9">
            <v>11</v>
          </cell>
          <cell r="L9" t="str">
            <v/>
          </cell>
          <cell r="M9">
            <v>12.08</v>
          </cell>
          <cell r="N9" t="str">
            <v/>
          </cell>
          <cell r="O9"/>
          <cell r="P9" t="str">
            <v/>
          </cell>
          <cell r="Q9" t="str">
            <v/>
          </cell>
          <cell r="R9"/>
          <cell r="S9">
            <v>295.5207272727273</v>
          </cell>
          <cell r="T9">
            <v>6478.3404272727275</v>
          </cell>
          <cell r="U9" t="str">
            <v/>
          </cell>
          <cell r="V9">
            <v>1.0981818181818181</v>
          </cell>
          <cell r="W9">
            <v>11</v>
          </cell>
          <cell r="X9">
            <v>0</v>
          </cell>
          <cell r="Y9"/>
          <cell r="Z9" t="str">
            <v>Over Fuel</v>
          </cell>
          <cell r="AA9" t="str">
            <v/>
          </cell>
        </row>
        <row r="10">
          <cell r="G10">
            <v>65</v>
          </cell>
          <cell r="H10">
            <v>1.0833333333333333</v>
          </cell>
          <cell r="I10">
            <v>1575.4227272727273</v>
          </cell>
          <cell r="J10"/>
          <cell r="K10">
            <v>11</v>
          </cell>
          <cell r="L10">
            <v>0.46870037999999997</v>
          </cell>
          <cell r="M10">
            <v>17.579999999999998</v>
          </cell>
          <cell r="N10">
            <v>-47.42</v>
          </cell>
          <cell r="O10">
            <v>501.1</v>
          </cell>
          <cell r="P10">
            <v>101.68000000000005</v>
          </cell>
          <cell r="Q10">
            <v>260.10000000000002</v>
          </cell>
          <cell r="R10">
            <v>10000</v>
          </cell>
          <cell r="S10">
            <v>675.89388696655124</v>
          </cell>
          <cell r="T10">
            <v>15802.446540306177</v>
          </cell>
          <cell r="U10">
            <v>37.507970443719287</v>
          </cell>
          <cell r="V10">
            <v>1.5981818181818179</v>
          </cell>
          <cell r="W10">
            <v>6.9345261000000011</v>
          </cell>
          <cell r="X10">
            <v>4.0654738999999989</v>
          </cell>
          <cell r="Y10">
            <v>266.61</v>
          </cell>
          <cell r="Z10" t="str">
            <v>Over Fuel</v>
          </cell>
          <cell r="AA10" t="str">
            <v>Exp:11.0 km/L | Act:0.5 km/L [··········] -10.5 km/L</v>
          </cell>
        </row>
        <row r="11">
          <cell r="G11"/>
          <cell r="H11" t="str">
            <v/>
          </cell>
          <cell r="I11" t="str">
            <v/>
          </cell>
          <cell r="J11"/>
          <cell r="K11">
            <v>11</v>
          </cell>
          <cell r="L11" t="str">
            <v/>
          </cell>
          <cell r="M11">
            <v>18.059999999999999</v>
          </cell>
          <cell r="N11" t="str">
            <v/>
          </cell>
          <cell r="O11"/>
          <cell r="P11" t="str">
            <v/>
          </cell>
          <cell r="Q11" t="str">
            <v/>
          </cell>
          <cell r="R11"/>
          <cell r="S11">
            <v>437.72514545454544</v>
          </cell>
          <cell r="T11">
            <v>15364.721394851631</v>
          </cell>
          <cell r="U11" t="str">
            <v/>
          </cell>
          <cell r="V11">
            <v>1.6418181818181816</v>
          </cell>
          <cell r="W11">
            <v>11</v>
          </cell>
          <cell r="X11">
            <v>0</v>
          </cell>
          <cell r="Y11"/>
          <cell r="Z11" t="str">
            <v>Over Fuel</v>
          </cell>
          <cell r="AA11" t="str">
            <v/>
          </cell>
        </row>
        <row r="12">
          <cell r="G12">
            <v>85</v>
          </cell>
          <cell r="H12">
            <v>1.4166666666666667</v>
          </cell>
          <cell r="I12">
            <v>2063.9545454545455</v>
          </cell>
          <cell r="J12"/>
          <cell r="K12">
            <v>11</v>
          </cell>
          <cell r="L12">
            <v>3.7187951428571426</v>
          </cell>
          <cell r="M12">
            <v>97.46</v>
          </cell>
          <cell r="N12">
            <v>12.459999999999994</v>
          </cell>
          <cell r="O12">
            <v>761.2</v>
          </cell>
          <cell r="P12">
            <v>165.01000000000005</v>
          </cell>
          <cell r="Q12">
            <v>251</v>
          </cell>
          <cell r="R12">
            <v>7000</v>
          </cell>
          <cell r="S12">
            <v>2718.0079681274901</v>
          </cell>
          <cell r="T12">
            <v>19646.713426724138</v>
          </cell>
          <cell r="U12">
            <v>26.207412953949831</v>
          </cell>
          <cell r="V12">
            <v>8.86</v>
          </cell>
          <cell r="W12">
            <v>9.5774428571428576</v>
          </cell>
          <cell r="X12">
            <v>1.4225571428571424</v>
          </cell>
          <cell r="Y12">
            <v>267.10000000000002</v>
          </cell>
          <cell r="Z12" t="str">
            <v>Over Fuel</v>
          </cell>
          <cell r="AA12" t="str">
            <v>Exp:11.0 km/L | Act:3.7 km/L [■■■·······] -7.3 km/L</v>
          </cell>
        </row>
        <row r="13">
          <cell r="G13"/>
          <cell r="H13" t="str">
            <v/>
          </cell>
          <cell r="I13" t="str">
            <v/>
          </cell>
          <cell r="J13"/>
          <cell r="K13">
            <v>11</v>
          </cell>
          <cell r="L13" t="str">
            <v/>
          </cell>
          <cell r="M13">
            <v>2.37</v>
          </cell>
          <cell r="N13" t="str">
            <v/>
          </cell>
          <cell r="O13"/>
          <cell r="P13" t="str">
            <v/>
          </cell>
          <cell r="Q13" t="str">
            <v/>
          </cell>
          <cell r="R13"/>
          <cell r="S13">
            <v>57.547909090909094</v>
          </cell>
          <cell r="T13">
            <v>19589.165517633228</v>
          </cell>
          <cell r="U13" t="str">
            <v/>
          </cell>
          <cell r="V13">
            <v>0.21545454545454545</v>
          </cell>
          <cell r="W13">
            <v>11</v>
          </cell>
          <cell r="X13">
            <v>0</v>
          </cell>
          <cell r="Y13"/>
          <cell r="Z13" t="str">
            <v>Over Fuel</v>
          </cell>
          <cell r="AA13" t="str">
            <v/>
          </cell>
        </row>
        <row r="14">
          <cell r="G14">
            <v>180</v>
          </cell>
          <cell r="H14">
            <v>3</v>
          </cell>
          <cell r="I14">
            <v>0</v>
          </cell>
          <cell r="J14"/>
          <cell r="K14">
            <v>11</v>
          </cell>
          <cell r="L14" t="str">
            <v/>
          </cell>
          <cell r="M14">
            <v>122.99</v>
          </cell>
          <cell r="N14">
            <v>-57.010000000000005</v>
          </cell>
          <cell r="O14">
            <v>920</v>
          </cell>
          <cell r="P14">
            <v>42.30999999999996</v>
          </cell>
          <cell r="Q14" t="str">
            <v/>
          </cell>
          <cell r="R14"/>
          <cell r="S14">
            <v>2986.420818181818</v>
          </cell>
          <cell r="T14">
            <v>16602.74469945141</v>
          </cell>
          <cell r="U14" t="str">
            <v/>
          </cell>
          <cell r="V14">
            <v>11.18090909090909</v>
          </cell>
          <cell r="W14">
            <v>11</v>
          </cell>
          <cell r="X14">
            <v>0</v>
          </cell>
          <cell r="Y14"/>
          <cell r="Z14" t="str">
            <v>Over Fuel</v>
          </cell>
          <cell r="AA14" t="str">
            <v/>
          </cell>
        </row>
        <row r="15">
          <cell r="G15"/>
          <cell r="H15" t="str">
            <v/>
          </cell>
          <cell r="I15" t="str">
            <v/>
          </cell>
          <cell r="J15"/>
          <cell r="K15">
            <v>11</v>
          </cell>
          <cell r="L15" t="str">
            <v/>
          </cell>
          <cell r="M15">
            <v>6.5</v>
          </cell>
          <cell r="N15" t="str">
            <v/>
          </cell>
          <cell r="O15"/>
          <cell r="P15" t="str">
            <v/>
          </cell>
          <cell r="Q15" t="str">
            <v/>
          </cell>
          <cell r="R15"/>
          <cell r="S15">
            <v>157.83181818181819</v>
          </cell>
          <cell r="T15">
            <v>16444.912881269593</v>
          </cell>
          <cell r="U15" t="str">
            <v/>
          </cell>
          <cell r="V15">
            <v>0.59090909090909094</v>
          </cell>
          <cell r="W15">
            <v>11</v>
          </cell>
          <cell r="X15">
            <v>0</v>
          </cell>
          <cell r="Y15"/>
          <cell r="Z15" t="str">
            <v>Over Fuel</v>
          </cell>
          <cell r="AA15" t="str">
            <v/>
          </cell>
        </row>
        <row r="16">
          <cell r="G16">
            <v>45</v>
          </cell>
          <cell r="H16">
            <v>0.75</v>
          </cell>
          <cell r="I16">
            <v>1104.1363636363635</v>
          </cell>
          <cell r="J16" t="str">
            <v>Via Moro Bridge</v>
          </cell>
          <cell r="K16">
            <v>11</v>
          </cell>
          <cell r="L16">
            <v>0.83702737499999991</v>
          </cell>
          <cell r="M16">
            <v>24.81</v>
          </cell>
          <cell r="N16">
            <v>-20.190000000000001</v>
          </cell>
          <cell r="O16">
            <v>1012.2</v>
          </cell>
          <cell r="P16">
            <v>71.480000000000047</v>
          </cell>
          <cell r="Q16">
            <v>126.29999999999995</v>
          </cell>
          <cell r="R16">
            <v>8000</v>
          </cell>
          <cell r="S16">
            <v>1571.4964370546325</v>
          </cell>
          <cell r="T16">
            <v>22873.416444214959</v>
          </cell>
          <cell r="U16">
            <v>29.640607632456469</v>
          </cell>
          <cell r="V16">
            <v>2.2554545454545454</v>
          </cell>
          <cell r="W16">
            <v>4.2610462499999979</v>
          </cell>
          <cell r="X16">
            <v>6.7389537500000021</v>
          </cell>
          <cell r="Y16">
            <v>269.89999999999998</v>
          </cell>
          <cell r="Z16" t="str">
            <v>Over Fuel</v>
          </cell>
          <cell r="AA16" t="str">
            <v>Exp:11.0 km/L | Act:0.8 km/L [■·········] -10.2 km/L</v>
          </cell>
        </row>
        <row r="17">
          <cell r="G17"/>
          <cell r="H17" t="str">
            <v/>
          </cell>
          <cell r="I17" t="str">
            <v/>
          </cell>
          <cell r="J17"/>
          <cell r="K17">
            <v>11</v>
          </cell>
          <cell r="L17" t="str">
            <v/>
          </cell>
          <cell r="M17">
            <v>4.09</v>
          </cell>
          <cell r="N17" t="str">
            <v/>
          </cell>
          <cell r="O17"/>
          <cell r="P17" t="str">
            <v/>
          </cell>
          <cell r="Q17" t="str">
            <v/>
          </cell>
          <cell r="R17"/>
          <cell r="S17">
            <v>100.35372727272727</v>
          </cell>
          <cell r="T17">
            <v>22773.062716942233</v>
          </cell>
          <cell r="U17" t="str">
            <v/>
          </cell>
          <cell r="V17">
            <v>0.37181818181818183</v>
          </cell>
          <cell r="W17">
            <v>11</v>
          </cell>
          <cell r="X17">
            <v>0</v>
          </cell>
          <cell r="Y17"/>
          <cell r="Z17" t="str">
            <v>Over Fuel</v>
          </cell>
          <cell r="AA17" t="str">
            <v/>
          </cell>
        </row>
        <row r="18">
          <cell r="G18">
            <v>110</v>
          </cell>
          <cell r="H18">
            <v>1.8333333333333333</v>
          </cell>
          <cell r="I18">
            <v>2662</v>
          </cell>
          <cell r="J18"/>
          <cell r="K18">
            <v>11</v>
          </cell>
          <cell r="L18">
            <v>1.099164</v>
          </cell>
          <cell r="M18">
            <v>45.42</v>
          </cell>
          <cell r="N18">
            <v>-64.58</v>
          </cell>
          <cell r="O18">
            <v>1138.5</v>
          </cell>
          <cell r="P18">
            <v>82.92999999999995</v>
          </cell>
          <cell r="Q18">
            <v>546</v>
          </cell>
          <cell r="R18">
            <v>11000</v>
          </cell>
          <cell r="S18">
            <v>915.05494505494516</v>
          </cell>
          <cell r="T18">
            <v>32858.007771887293</v>
          </cell>
          <cell r="U18">
            <v>41.32231404958678</v>
          </cell>
          <cell r="V18">
            <v>4.1290909090909089</v>
          </cell>
          <cell r="W18">
            <v>13.213199999999999</v>
          </cell>
          <cell r="X18">
            <v>-2.2131999999999987</v>
          </cell>
          <cell r="Y18">
            <v>266.2</v>
          </cell>
          <cell r="Z18" t="str">
            <v>Over Fuel</v>
          </cell>
          <cell r="AA18" t="str">
            <v>Exp:11.0 km/L | Act:1.1 km/L [■·········] -9.9 km/L</v>
          </cell>
        </row>
        <row r="19">
          <cell r="G19"/>
          <cell r="H19" t="str">
            <v/>
          </cell>
          <cell r="I19" t="str">
            <v/>
          </cell>
          <cell r="J19"/>
          <cell r="K19">
            <v>11</v>
          </cell>
          <cell r="L19" t="str">
            <v/>
          </cell>
          <cell r="M19">
            <v>2.0499999999999998</v>
          </cell>
          <cell r="N19" t="str">
            <v/>
          </cell>
          <cell r="O19"/>
          <cell r="P19" t="str">
            <v/>
          </cell>
          <cell r="Q19" t="str">
            <v/>
          </cell>
          <cell r="R19"/>
          <cell r="S19">
            <v>49.609999999999992</v>
          </cell>
          <cell r="T19">
            <v>32808.397771887292</v>
          </cell>
          <cell r="U19" t="str">
            <v/>
          </cell>
          <cell r="V19">
            <v>0.18636363636363634</v>
          </cell>
          <cell r="W19">
            <v>11</v>
          </cell>
          <cell r="X19">
            <v>0</v>
          </cell>
          <cell r="Y19"/>
          <cell r="Z19" t="str">
            <v>Over Fuel</v>
          </cell>
          <cell r="AA19" t="str">
            <v/>
          </cell>
        </row>
        <row r="20">
          <cell r="G20">
            <v>480</v>
          </cell>
          <cell r="H20">
            <v>8</v>
          </cell>
          <cell r="I20">
            <v>11611.636363636364</v>
          </cell>
          <cell r="J20"/>
          <cell r="K20">
            <v>11</v>
          </cell>
          <cell r="L20">
            <v>21.3060948</v>
          </cell>
          <cell r="M20">
            <v>400.34</v>
          </cell>
          <cell r="N20">
            <v>-79.660000000000025</v>
          </cell>
          <cell r="O20">
            <v>1684.5</v>
          </cell>
          <cell r="P20">
            <v>170.01000000000002</v>
          </cell>
          <cell r="Q20">
            <v>125.50000000000001</v>
          </cell>
          <cell r="R20">
            <v>5000</v>
          </cell>
          <cell r="S20">
            <v>15949.800796812746</v>
          </cell>
          <cell r="T20">
            <v>21858.596975074546</v>
          </cell>
          <cell r="U20">
            <v>18.789928598271324</v>
          </cell>
          <cell r="V20">
            <v>36.394545454545451</v>
          </cell>
          <cell r="W20">
            <v>6.6791100000000014</v>
          </cell>
          <cell r="X20">
            <v>4.3208899999999986</v>
          </cell>
          <cell r="Y20">
            <v>266.10000000000002</v>
          </cell>
          <cell r="Z20" t="str">
            <v>OK</v>
          </cell>
          <cell r="AA20" t="str">
            <v>Exp:11.0 km/L | Act:21.3 km/L [■■■■■■■■■■] +10.3 km/L</v>
          </cell>
        </row>
        <row r="21">
          <cell r="G21"/>
          <cell r="H21" t="str">
            <v/>
          </cell>
          <cell r="I21" t="str">
            <v/>
          </cell>
          <cell r="J21"/>
          <cell r="K21">
            <v>11</v>
          </cell>
          <cell r="L21" t="str">
            <v/>
          </cell>
          <cell r="M21">
            <v>3.51</v>
          </cell>
          <cell r="N21" t="str">
            <v/>
          </cell>
          <cell r="O21"/>
          <cell r="P21" t="str">
            <v/>
          </cell>
          <cell r="Q21" t="str">
            <v/>
          </cell>
          <cell r="R21"/>
          <cell r="S21">
            <v>84.910090909090911</v>
          </cell>
          <cell r="T21">
            <v>21773.686884165454</v>
          </cell>
          <cell r="U21" t="str">
            <v/>
          </cell>
          <cell r="V21">
            <v>0.31909090909090909</v>
          </cell>
          <cell r="W21">
            <v>11</v>
          </cell>
          <cell r="X21">
            <v>0</v>
          </cell>
          <cell r="Y21"/>
          <cell r="Z21" t="str">
            <v>Over Fuel</v>
          </cell>
          <cell r="AA21" t="str">
            <v/>
          </cell>
        </row>
        <row r="22">
          <cell r="G22"/>
          <cell r="H22" t="str">
            <v/>
          </cell>
          <cell r="I22" t="str">
            <v/>
          </cell>
          <cell r="J22"/>
          <cell r="K22">
            <v>11</v>
          </cell>
          <cell r="L22" t="str">
            <v/>
          </cell>
          <cell r="M22">
            <v>20.84</v>
          </cell>
          <cell r="N22" t="str">
            <v/>
          </cell>
          <cell r="O22"/>
          <cell r="P22" t="str">
            <v/>
          </cell>
          <cell r="Q22" t="str">
            <v/>
          </cell>
          <cell r="R22"/>
          <cell r="S22">
            <v>504.13854545454552</v>
          </cell>
          <cell r="T22">
            <v>21269.548338710909</v>
          </cell>
          <cell r="U22" t="str">
            <v/>
          </cell>
          <cell r="V22">
            <v>1.8945454545454545</v>
          </cell>
          <cell r="W22">
            <v>11</v>
          </cell>
          <cell r="X22">
            <v>0</v>
          </cell>
          <cell r="Y22"/>
          <cell r="Z22" t="str">
            <v>Over Fuel</v>
          </cell>
          <cell r="AA22" t="str">
            <v/>
          </cell>
        </row>
        <row r="23">
          <cell r="G23">
            <v>55</v>
          </cell>
          <cell r="H23">
            <v>0.91666666666666663</v>
          </cell>
          <cell r="I23">
            <v>1334</v>
          </cell>
          <cell r="J23"/>
          <cell r="K23">
            <v>11</v>
          </cell>
          <cell r="L23">
            <v>2.2155072000000002</v>
          </cell>
          <cell r="M23">
            <v>41.52</v>
          </cell>
          <cell r="N23">
            <v>-13.479999999999997</v>
          </cell>
          <cell r="O23">
            <v>1810</v>
          </cell>
          <cell r="P23">
            <v>92.85</v>
          </cell>
          <cell r="Q23">
            <v>78.799999999999955</v>
          </cell>
          <cell r="R23">
            <v>5000</v>
          </cell>
          <cell r="S23">
            <v>2634.5177664974635</v>
          </cell>
          <cell r="T23">
            <v>23635.030572213444</v>
          </cell>
          <cell r="U23">
            <v>18.740629685157419</v>
          </cell>
          <cell r="V23">
            <v>3.7745454545454549</v>
          </cell>
          <cell r="W23">
            <v>4.2047679999999978</v>
          </cell>
          <cell r="X23">
            <v>6.7952320000000022</v>
          </cell>
          <cell r="Y23">
            <v>266.8</v>
          </cell>
          <cell r="Z23" t="str">
            <v>Over Fuel</v>
          </cell>
          <cell r="AA23" t="str">
            <v>Exp:11.0 km/L | Act:2.2 km/L [■■········] -8.8 km/L</v>
          </cell>
        </row>
        <row r="24">
          <cell r="G24"/>
          <cell r="H24" t="str">
            <v/>
          </cell>
          <cell r="I24" t="str">
            <v/>
          </cell>
          <cell r="J24"/>
          <cell r="K24">
            <v>11</v>
          </cell>
          <cell r="L24" t="str">
            <v/>
          </cell>
          <cell r="N24" t="str">
            <v/>
          </cell>
          <cell r="O24"/>
          <cell r="P24" t="str">
            <v/>
          </cell>
          <cell r="Q24" t="str">
            <v/>
          </cell>
          <cell r="R24"/>
          <cell r="S24">
            <v>215.13781818181818</v>
          </cell>
          <cell r="T24">
            <v>23419.892754031625</v>
          </cell>
          <cell r="U24" t="str">
            <v/>
          </cell>
          <cell r="V24">
            <v>0.80636363636363628</v>
          </cell>
          <cell r="W24">
            <v>11</v>
          </cell>
          <cell r="X24">
            <v>0</v>
          </cell>
          <cell r="Y24"/>
          <cell r="Z24" t="str">
            <v>Over Fuel</v>
          </cell>
          <cell r="AA24" t="str">
            <v/>
          </cell>
        </row>
        <row r="25">
          <cell r="G25">
            <v>90</v>
          </cell>
          <cell r="H25">
            <v>1.5</v>
          </cell>
          <cell r="I25">
            <v>2164.909090909091</v>
          </cell>
          <cell r="J25"/>
          <cell r="K25">
            <v>11</v>
          </cell>
          <cell r="L25">
            <v>2.7342</v>
          </cell>
          <cell r="M25">
            <v>62</v>
          </cell>
          <cell r="N25">
            <v>-28</v>
          </cell>
          <cell r="O25">
            <v>1888.8</v>
          </cell>
          <cell r="P25">
            <v>51.039999999999949</v>
          </cell>
          <cell r="Q25">
            <v>249.43310657596371</v>
          </cell>
          <cell r="R25">
            <v>6000</v>
          </cell>
          <cell r="S25">
            <v>1491.3818181818183</v>
          </cell>
          <cell r="T25">
            <v>27928.510935849808</v>
          </cell>
          <cell r="U25">
            <v>22.675736961451246</v>
          </cell>
          <cell r="V25">
            <v>5.6363636363636367</v>
          </cell>
          <cell r="W25">
            <v>11</v>
          </cell>
          <cell r="X25">
            <v>0</v>
          </cell>
          <cell r="Y25">
            <v>264.60000000000002</v>
          </cell>
          <cell r="Z25" t="str">
            <v>Over Fuel</v>
          </cell>
          <cell r="AA25" t="str">
            <v>Exp:11.0 km/L | Act:2.7 km/L [■■········] -8.3 km/L</v>
          </cell>
        </row>
        <row r="26">
          <cell r="G26"/>
          <cell r="H26" t="str">
            <v/>
          </cell>
          <cell r="I26" t="str">
            <v/>
          </cell>
          <cell r="J26"/>
          <cell r="K26">
            <v>11</v>
          </cell>
          <cell r="L26" t="str">
            <v/>
          </cell>
          <cell r="M26">
            <v>9.77</v>
          </cell>
          <cell r="N26" t="str">
            <v/>
          </cell>
          <cell r="O26"/>
          <cell r="P26" t="str">
            <v/>
          </cell>
          <cell r="Q26" t="str">
            <v/>
          </cell>
          <cell r="R26"/>
          <cell r="S26">
            <v>235.01290909090912</v>
          </cell>
          <cell r="T26">
            <v>27693.498026758898</v>
          </cell>
          <cell r="U26" t="str">
            <v/>
          </cell>
          <cell r="V26">
            <v>0.88818181818181818</v>
          </cell>
          <cell r="W26">
            <v>11</v>
          </cell>
          <cell r="X26">
            <v>0</v>
          </cell>
          <cell r="Y26"/>
          <cell r="Z26" t="str">
            <v>Over Fuel</v>
          </cell>
          <cell r="AA26" t="str">
            <v/>
          </cell>
        </row>
        <row r="27">
          <cell r="G27"/>
          <cell r="H27" t="str">
            <v/>
          </cell>
          <cell r="I27" t="str">
            <v/>
          </cell>
          <cell r="J27"/>
          <cell r="K27">
            <v>11</v>
          </cell>
          <cell r="L27" t="str">
            <v/>
          </cell>
          <cell r="M27">
            <v>24.47</v>
          </cell>
          <cell r="N27" t="str">
            <v/>
          </cell>
          <cell r="O27"/>
          <cell r="P27" t="str">
            <v/>
          </cell>
          <cell r="Q27" t="str">
            <v/>
          </cell>
          <cell r="R27"/>
          <cell r="S27">
            <v>588.61472727272735</v>
          </cell>
          <cell r="T27">
            <v>27104.88329948617</v>
          </cell>
          <cell r="U27" t="str">
            <v/>
          </cell>
          <cell r="V27">
            <v>2.2245454545454546</v>
          </cell>
          <cell r="W27">
            <v>11</v>
          </cell>
          <cell r="X27">
            <v>0</v>
          </cell>
          <cell r="Y27"/>
          <cell r="Z27" t="str">
            <v>Over Fuel</v>
          </cell>
          <cell r="AA27" t="str">
            <v/>
          </cell>
        </row>
        <row r="28">
          <cell r="G28">
            <v>50</v>
          </cell>
          <cell r="H28">
            <v>0.83333333333333337</v>
          </cell>
          <cell r="I28">
            <v>1210.7727272727275</v>
          </cell>
          <cell r="J28"/>
          <cell r="K28">
            <v>11</v>
          </cell>
          <cell r="L28">
            <v>0.55975752857142858</v>
          </cell>
          <cell r="M28">
            <v>14.71</v>
          </cell>
          <cell r="N28">
            <v>-35.29</v>
          </cell>
          <cell r="O28">
            <v>2041.1</v>
          </cell>
          <cell r="P28">
            <v>197.90999999999994</v>
          </cell>
          <cell r="Q28">
            <v>289.07159214626273</v>
          </cell>
          <cell r="R28">
            <v>7000</v>
          </cell>
          <cell r="S28">
            <v>356.2093363636364</v>
          </cell>
          <cell r="T28">
            <v>33748.673963122535</v>
          </cell>
          <cell r="U28">
            <v>26.279235649660247</v>
          </cell>
          <cell r="V28">
            <v>1.3372727272727274</v>
          </cell>
          <cell r="W28">
            <v>11</v>
          </cell>
          <cell r="X28">
            <v>0</v>
          </cell>
          <cell r="Y28">
            <v>266.37</v>
          </cell>
          <cell r="Z28" t="str">
            <v>Over Fuel</v>
          </cell>
          <cell r="AA28" t="str">
            <v>Exp:11.0 km/L | Act:0.6 km/L [■·········] -10.4 km/L</v>
          </cell>
        </row>
        <row r="29">
          <cell r="G29"/>
          <cell r="H29" t="str">
            <v/>
          </cell>
          <cell r="I29" t="str">
            <v/>
          </cell>
          <cell r="J29"/>
          <cell r="K29">
            <v>11</v>
          </cell>
          <cell r="L29" t="str">
            <v/>
          </cell>
          <cell r="M29">
            <v>33.72</v>
          </cell>
          <cell r="N29" t="str">
            <v/>
          </cell>
          <cell r="O29"/>
          <cell r="P29" t="str">
            <v/>
          </cell>
          <cell r="Q29" t="str">
            <v/>
          </cell>
          <cell r="R29"/>
          <cell r="S29">
            <v>816.54512727272731</v>
          </cell>
          <cell r="T29">
            <v>32932.128835849806</v>
          </cell>
          <cell r="U29" t="str">
            <v/>
          </cell>
          <cell r="V29">
            <v>3.0654545454545454</v>
          </cell>
          <cell r="W29">
            <v>11</v>
          </cell>
          <cell r="X29">
            <v>0</v>
          </cell>
          <cell r="Y29"/>
          <cell r="Z29" t="str">
            <v>Over Fuel</v>
          </cell>
          <cell r="AA29" t="str">
            <v/>
          </cell>
        </row>
        <row r="30">
          <cell r="G30"/>
          <cell r="H30" t="str">
            <v/>
          </cell>
          <cell r="I30" t="str">
            <v/>
          </cell>
          <cell r="J30"/>
          <cell r="K30">
            <v>11</v>
          </cell>
          <cell r="L30" t="str">
            <v/>
          </cell>
          <cell r="M30">
            <v>26.6</v>
          </cell>
          <cell r="N30" t="str">
            <v/>
          </cell>
          <cell r="O30"/>
          <cell r="P30" t="str">
            <v/>
          </cell>
          <cell r="Q30" t="str">
            <v/>
          </cell>
          <cell r="R30"/>
          <cell r="S30">
            <v>644.13109090909097</v>
          </cell>
          <cell r="T30">
            <v>32287.997744940716</v>
          </cell>
          <cell r="U30" t="str">
            <v/>
          </cell>
          <cell r="V30">
            <v>2.4181818181818184</v>
          </cell>
          <cell r="W30">
            <v>11</v>
          </cell>
          <cell r="X30">
            <v>0</v>
          </cell>
          <cell r="Y30"/>
          <cell r="Z30" t="str">
            <v>Over Fuel</v>
          </cell>
          <cell r="AA30" t="str">
            <v/>
          </cell>
        </row>
        <row r="31">
          <cell r="G31">
            <v>100</v>
          </cell>
          <cell r="H31">
            <v>1.6666666666666667</v>
          </cell>
          <cell r="I31">
            <v>2418.909090909091</v>
          </cell>
          <cell r="J31"/>
          <cell r="K31">
            <v>11</v>
          </cell>
          <cell r="L31">
            <v>4.2363737142857145</v>
          </cell>
          <cell r="M31">
            <v>111.45</v>
          </cell>
          <cell r="N31">
            <v>11.450000000000003</v>
          </cell>
          <cell r="O31">
            <v>2282</v>
          </cell>
          <cell r="P31">
            <v>167.78000000000009</v>
          </cell>
          <cell r="Q31">
            <v>289.38665063138905</v>
          </cell>
          <cell r="R31">
            <v>7000</v>
          </cell>
          <cell r="S31">
            <v>2695.874181818182</v>
          </cell>
          <cell r="T31">
            <v>36592.123563122535</v>
          </cell>
          <cell r="U31">
            <v>26.307877330126278</v>
          </cell>
          <cell r="V31">
            <v>10.131818181818183</v>
          </cell>
          <cell r="W31">
            <v>11</v>
          </cell>
          <cell r="X31">
            <v>0</v>
          </cell>
          <cell r="Y31">
            <v>266.08</v>
          </cell>
          <cell r="Z31" t="str">
            <v>Over Fuel</v>
          </cell>
          <cell r="AA31" t="str">
            <v>Exp:11.0 km/L | Act:4.2 km/L [■■■■······] -6.8 km/L</v>
          </cell>
        </row>
        <row r="32">
          <cell r="G32"/>
          <cell r="H32" t="str">
            <v/>
          </cell>
          <cell r="I32" t="str">
            <v/>
          </cell>
          <cell r="J32"/>
          <cell r="K32">
            <v>11</v>
          </cell>
          <cell r="L32" t="str">
            <v/>
          </cell>
          <cell r="M32">
            <v>15.01</v>
          </cell>
          <cell r="N32" t="str">
            <v/>
          </cell>
          <cell r="O32"/>
          <cell r="P32" t="str">
            <v/>
          </cell>
          <cell r="Q32" t="str">
            <v/>
          </cell>
          <cell r="R32"/>
          <cell r="S32">
            <v>363.07825454545451</v>
          </cell>
          <cell r="T32">
            <v>36229.045308577079</v>
          </cell>
          <cell r="U32" t="str">
            <v/>
          </cell>
          <cell r="V32">
            <v>1.3645454545454545</v>
          </cell>
          <cell r="W32">
            <v>11</v>
          </cell>
          <cell r="X32">
            <v>0</v>
          </cell>
          <cell r="Y32"/>
          <cell r="Z32" t="str">
            <v>Over Fuel</v>
          </cell>
          <cell r="AA32" t="str">
            <v/>
          </cell>
        </row>
        <row r="33">
          <cell r="G33"/>
          <cell r="H33" t="str">
            <v/>
          </cell>
          <cell r="I33" t="str">
            <v/>
          </cell>
          <cell r="J33"/>
          <cell r="K33">
            <v>11</v>
          </cell>
          <cell r="L33" t="str">
            <v/>
          </cell>
          <cell r="M33">
            <v>23.32</v>
          </cell>
          <cell r="N33" t="str">
            <v/>
          </cell>
          <cell r="O33"/>
          <cell r="P33" t="str">
            <v/>
          </cell>
          <cell r="Q33" t="str">
            <v/>
          </cell>
          <cell r="R33"/>
          <cell r="S33">
            <v>564.08960000000002</v>
          </cell>
          <cell r="T33">
            <v>35664.955708577079</v>
          </cell>
          <cell r="U33" t="str">
            <v/>
          </cell>
          <cell r="V33">
            <v>2.12</v>
          </cell>
          <cell r="W33">
            <v>11</v>
          </cell>
          <cell r="X33">
            <v>0</v>
          </cell>
          <cell r="Y33"/>
          <cell r="Z33" t="str">
            <v>Over Fuel</v>
          </cell>
          <cell r="AA33" t="str">
            <v/>
          </cell>
        </row>
        <row r="34">
          <cell r="G34">
            <v>165</v>
          </cell>
          <cell r="H34">
            <v>2.75</v>
          </cell>
          <cell r="I34">
            <v>4000.5</v>
          </cell>
          <cell r="J34"/>
          <cell r="K34">
            <v>11</v>
          </cell>
          <cell r="L34">
            <v>16.486060500000001</v>
          </cell>
          <cell r="M34">
            <v>123.63</v>
          </cell>
          <cell r="N34">
            <v>-41.370000000000005</v>
          </cell>
          <cell r="O34">
            <v>2609.6</v>
          </cell>
          <cell r="P34">
            <v>227.7999999999999</v>
          </cell>
          <cell r="Q34">
            <v>82.48968878890139</v>
          </cell>
          <cell r="R34">
            <v>2000</v>
          </cell>
          <cell r="S34">
            <v>2990.4973090909089</v>
          </cell>
          <cell r="T34">
            <v>34674.458399486168</v>
          </cell>
          <cell r="U34">
            <v>7.4990626171728536</v>
          </cell>
          <cell r="V34">
            <v>11.239090909090908</v>
          </cell>
          <cell r="W34">
            <v>11</v>
          </cell>
          <cell r="X34">
            <v>0</v>
          </cell>
          <cell r="Y34">
            <v>266.7</v>
          </cell>
          <cell r="Z34" t="str">
            <v>OK</v>
          </cell>
          <cell r="AA34" t="str">
            <v>Exp:11.0 km/L | Act:16.5 km/L [■■■■■■■■■■] +5.5 km/L</v>
          </cell>
        </row>
        <row r="35">
          <cell r="G35"/>
          <cell r="H35" t="str">
            <v/>
          </cell>
          <cell r="I35" t="str">
            <v/>
          </cell>
          <cell r="J35"/>
          <cell r="K35">
            <v>11</v>
          </cell>
          <cell r="L35" t="str">
            <v/>
          </cell>
          <cell r="M35">
            <v>11.23</v>
          </cell>
          <cell r="N35" t="str">
            <v/>
          </cell>
          <cell r="O35"/>
          <cell r="P35" t="str">
            <v/>
          </cell>
          <cell r="Q35" t="str">
            <v/>
          </cell>
          <cell r="R35"/>
          <cell r="S35">
            <v>271.64349090909093</v>
          </cell>
          <cell r="T35">
            <v>34402.814908577078</v>
          </cell>
          <cell r="U35" t="str">
            <v/>
          </cell>
          <cell r="V35">
            <v>1.020909090909091</v>
          </cell>
          <cell r="W35">
            <v>11</v>
          </cell>
          <cell r="X35">
            <v>0</v>
          </cell>
          <cell r="Y35"/>
          <cell r="Z35" t="str">
            <v>Over Fuel</v>
          </cell>
          <cell r="AA35" t="str">
            <v/>
          </cell>
        </row>
        <row r="36">
          <cell r="G36"/>
          <cell r="H36" t="str">
            <v/>
          </cell>
          <cell r="I36" t="str">
            <v/>
          </cell>
          <cell r="J36"/>
          <cell r="K36">
            <v>11</v>
          </cell>
          <cell r="L36" t="str">
            <v/>
          </cell>
          <cell r="M36">
            <v>12.6</v>
          </cell>
          <cell r="N36" t="str">
            <v/>
          </cell>
          <cell r="O36"/>
          <cell r="P36" t="str">
            <v/>
          </cell>
          <cell r="Q36" t="str">
            <v/>
          </cell>
          <cell r="R36"/>
          <cell r="S36">
            <v>304.78254545454547</v>
          </cell>
          <cell r="T36">
            <v>34098.032363122533</v>
          </cell>
          <cell r="U36" t="str">
            <v/>
          </cell>
          <cell r="V36">
            <v>1.1454545454545455</v>
          </cell>
          <cell r="W36">
            <v>11</v>
          </cell>
          <cell r="X36">
            <v>0</v>
          </cell>
          <cell r="Y36"/>
          <cell r="Z36" t="str">
            <v>Over Fuel</v>
          </cell>
          <cell r="AA36" t="str">
            <v/>
          </cell>
        </row>
        <row r="37">
          <cell r="G37">
            <v>105</v>
          </cell>
          <cell r="H37">
            <v>1.75</v>
          </cell>
          <cell r="I37">
            <v>2539.090909090909</v>
          </cell>
          <cell r="J37"/>
          <cell r="K37">
            <v>11</v>
          </cell>
          <cell r="L37">
            <v>8.0911880000000007</v>
          </cell>
          <cell r="M37">
            <v>152.09</v>
          </cell>
          <cell r="N37">
            <v>47.09</v>
          </cell>
          <cell r="O37"/>
          <cell r="P37"/>
          <cell r="Q37">
            <v>206.76691729323306</v>
          </cell>
          <cell r="R37">
            <v>5000</v>
          </cell>
          <cell r="S37">
            <v>3678.9188363636363</v>
          </cell>
          <cell r="T37">
            <v>35419.113526758898</v>
          </cell>
          <cell r="U37">
            <v>18.796992481203006</v>
          </cell>
          <cell r="V37">
            <v>13.826363636363636</v>
          </cell>
          <cell r="W37">
            <v>11</v>
          </cell>
          <cell r="X37">
            <v>0</v>
          </cell>
          <cell r="Y37">
            <v>266</v>
          </cell>
          <cell r="Z37" t="str">
            <v>Over Fuel</v>
          </cell>
          <cell r="AA37" t="str">
            <v>Exp:11.0 km/L | Act:8.1 km/L [■■■■■■■···] -2.9 km/L</v>
          </cell>
        </row>
        <row r="38">
          <cell r="G38"/>
          <cell r="H38" t="str">
            <v/>
          </cell>
          <cell r="I38" t="str">
            <v/>
          </cell>
          <cell r="J38"/>
          <cell r="K38">
            <v>11</v>
          </cell>
          <cell r="L38" t="str">
            <v/>
          </cell>
          <cell r="M38">
            <v>20.079999999999998</v>
          </cell>
          <cell r="N38" t="str">
            <v/>
          </cell>
          <cell r="O38"/>
          <cell r="P38" t="str">
            <v/>
          </cell>
          <cell r="Q38" t="str">
            <v/>
          </cell>
          <cell r="R38"/>
          <cell r="S38">
            <v>485.71694545454534</v>
          </cell>
          <cell r="T38">
            <v>34933.396581304354</v>
          </cell>
          <cell r="U38" t="str">
            <v/>
          </cell>
          <cell r="V38">
            <v>1.8254545454545452</v>
          </cell>
          <cell r="W38">
            <v>11</v>
          </cell>
          <cell r="X38">
            <v>0</v>
          </cell>
          <cell r="Y38"/>
          <cell r="Z38" t="str">
            <v>Over Fuel</v>
          </cell>
          <cell r="AA38" t="str">
            <v/>
          </cell>
        </row>
        <row r="39">
          <cell r="G39"/>
          <cell r="H39" t="str">
            <v/>
          </cell>
          <cell r="I39" t="str">
            <v/>
          </cell>
          <cell r="J39"/>
          <cell r="K39">
            <v>11</v>
          </cell>
          <cell r="L39" t="str">
            <v/>
          </cell>
          <cell r="M39">
            <v>4.0599999999999996</v>
          </cell>
          <cell r="N39" t="str">
            <v/>
          </cell>
          <cell r="O39"/>
          <cell r="P39" t="str">
            <v/>
          </cell>
          <cell r="Q39" t="str">
            <v/>
          </cell>
          <cell r="R39"/>
          <cell r="S39">
            <v>98.207709090909077</v>
          </cell>
          <cell r="T39">
            <v>34835.188872213446</v>
          </cell>
          <cell r="U39" t="str">
            <v/>
          </cell>
          <cell r="V39">
            <v>0.36909090909090908</v>
          </cell>
          <cell r="W39">
            <v>11</v>
          </cell>
          <cell r="X39">
            <v>0</v>
          </cell>
          <cell r="Y39"/>
          <cell r="Z39" t="str">
            <v>Over Fuel</v>
          </cell>
          <cell r="AA39" t="str">
            <v/>
          </cell>
        </row>
        <row r="40">
          <cell r="G40">
            <v>130</v>
          </cell>
          <cell r="H40">
            <v>2.1666666666666665</v>
          </cell>
          <cell r="I40">
            <v>3146.590909090909</v>
          </cell>
          <cell r="J40"/>
          <cell r="K40">
            <v>11</v>
          </cell>
          <cell r="L40">
            <v>3.7458046874999997</v>
          </cell>
          <cell r="M40">
            <v>112.55</v>
          </cell>
          <cell r="N40">
            <v>-17.450000000000003</v>
          </cell>
          <cell r="O40">
            <v>3760</v>
          </cell>
          <cell r="P40">
            <v>1045.2700000000002</v>
          </cell>
          <cell r="Q40">
            <v>330.51643192488262</v>
          </cell>
          <cell r="R40">
            <v>8000</v>
          </cell>
          <cell r="S40">
            <v>2722.4821818181817</v>
          </cell>
          <cell r="T40">
            <v>40112.706690395265</v>
          </cell>
          <cell r="U40">
            <v>30.046948356807512</v>
          </cell>
          <cell r="V40">
            <v>10.231818181818182</v>
          </cell>
          <cell r="W40">
            <v>11</v>
          </cell>
          <cell r="X40">
            <v>0</v>
          </cell>
          <cell r="Y40">
            <v>266.25</v>
          </cell>
          <cell r="Z40" t="str">
            <v>Over Fuel</v>
          </cell>
          <cell r="AA40" t="str">
            <v>Exp:11.0 km/L | Act:3.7 km/L [■■■·······] -7.3 km/L</v>
          </cell>
        </row>
        <row r="41">
          <cell r="G41"/>
          <cell r="H41" t="str">
            <v/>
          </cell>
          <cell r="I41" t="str">
            <v/>
          </cell>
          <cell r="J41"/>
          <cell r="K41">
            <v>11</v>
          </cell>
          <cell r="L41" t="str">
            <v/>
          </cell>
          <cell r="M41">
            <v>7.42</v>
          </cell>
          <cell r="N41" t="str">
            <v/>
          </cell>
          <cell r="O41"/>
          <cell r="P41" t="str">
            <v/>
          </cell>
          <cell r="Q41" t="str">
            <v/>
          </cell>
          <cell r="R41"/>
          <cell r="S41">
            <v>179.48305454545454</v>
          </cell>
          <cell r="T41">
            <v>39933.223635849812</v>
          </cell>
          <cell r="U41" t="str">
            <v/>
          </cell>
          <cell r="V41">
            <v>0.67454545454545456</v>
          </cell>
          <cell r="W41">
            <v>11</v>
          </cell>
          <cell r="X41">
            <v>0</v>
          </cell>
          <cell r="Y41"/>
          <cell r="Z41" t="str">
            <v>Over Fuel</v>
          </cell>
          <cell r="AA41" t="str">
            <v/>
          </cell>
        </row>
        <row r="42">
          <cell r="G42">
            <v>280</v>
          </cell>
          <cell r="H42">
            <v>4.666666666666667</v>
          </cell>
          <cell r="I42">
            <v>6773.454545454546</v>
          </cell>
          <cell r="J42"/>
          <cell r="K42">
            <v>11</v>
          </cell>
          <cell r="L42">
            <v>4.5809115000000009</v>
          </cell>
          <cell r="M42">
            <v>206.58</v>
          </cell>
          <cell r="N42">
            <v>-73.419999999999987</v>
          </cell>
          <cell r="O42">
            <v>3763.54</v>
          </cell>
          <cell r="P42">
            <v>-189.16000000000005</v>
          </cell>
          <cell r="Q42">
            <v>496.05411499436298</v>
          </cell>
          <cell r="R42">
            <v>12000</v>
          </cell>
          <cell r="S42">
            <v>4996.9823999999999</v>
          </cell>
          <cell r="T42">
            <v>46936.241235849811</v>
          </cell>
          <cell r="U42">
            <v>45.095828635851177</v>
          </cell>
          <cell r="V42">
            <v>18.78</v>
          </cell>
          <cell r="W42">
            <v>11</v>
          </cell>
          <cell r="X42">
            <v>0</v>
          </cell>
          <cell r="Y42">
            <v>266.10000000000002</v>
          </cell>
          <cell r="Z42" t="str">
            <v>Over Fuel</v>
          </cell>
          <cell r="AA42" t="str">
            <v>Exp:11.0 km/L | Act:4.6 km/L [■■■■······] -6.4 km/L</v>
          </cell>
        </row>
        <row r="43">
          <cell r="G43"/>
          <cell r="H43" t="str">
            <v/>
          </cell>
          <cell r="I43" t="str">
            <v/>
          </cell>
          <cell r="J43"/>
          <cell r="K43">
            <v>11</v>
          </cell>
          <cell r="L43" t="str">
            <v/>
          </cell>
          <cell r="M43">
            <v>13.88</v>
          </cell>
          <cell r="N43" t="str">
            <v/>
          </cell>
          <cell r="O43"/>
          <cell r="P43" t="str">
            <v/>
          </cell>
          <cell r="Q43" t="str">
            <v/>
          </cell>
          <cell r="R43"/>
          <cell r="S43">
            <v>335.74458181818181</v>
          </cell>
          <cell r="T43">
            <v>46600.496654031631</v>
          </cell>
          <cell r="U43" t="str">
            <v/>
          </cell>
          <cell r="V43">
            <v>1.2618181818181819</v>
          </cell>
          <cell r="W43">
            <v>11</v>
          </cell>
          <cell r="X43">
            <v>0</v>
          </cell>
          <cell r="Y43"/>
          <cell r="Z43" t="str">
            <v>Over Fuel</v>
          </cell>
          <cell r="AA43" t="str">
            <v/>
          </cell>
        </row>
        <row r="44">
          <cell r="H44"/>
          <cell r="I44"/>
          <cell r="L44"/>
          <cell r="M44">
            <v>2112.2899999999995</v>
          </cell>
          <cell r="N44"/>
          <cell r="O44">
            <v>3763.54</v>
          </cell>
          <cell r="P44">
            <v>2351.9</v>
          </cell>
          <cell r="Q44"/>
          <cell r="R44">
            <v>108000</v>
          </cell>
          <cell r="S44"/>
          <cell r="T44"/>
          <cell r="U44"/>
          <cell r="V44"/>
          <cell r="W44"/>
          <cell r="X44">
            <v>10.341580597735192</v>
          </cell>
          <cell r="Y44">
            <v>267.38499999999999</v>
          </cell>
          <cell r="Z44"/>
          <cell r="AA44"/>
        </row>
      </sheetData>
      <sheetData sheetId="1">
        <row r="44">
          <cell r="D44">
            <v>121.35</v>
          </cell>
        </row>
      </sheetData>
      <sheetData sheetId="2"/>
      <sheetData sheetId="3"/>
      <sheetData sheetId="4"/>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maps.app.goo.gl/vyDRmdukpvQfh5KA6"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maps.app.goo.gl/wuKwxJsKjDEgKxbeA"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maps.app.goo.gl/QgFRzd1MYM141do68"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s://maps.app.goo.gl/v4Dewy5PKSjchnm87" TargetMode="Externa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https://maps.app.goo.gl/EfypivwqkQync7Sf8"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hyperlink" Target="https://maps.app.goo.gl/s4fZDYgnA9T6yxcN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hyperlink" Target="https://maps.app.goo.gl/mDB713m7DrPFYmm99" TargetMode="Externa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hyperlink" Target="https://maps.app.goo.gl/MaNYHeTj7QW7L3RQA" TargetMode="Externa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hyperlink" Target="https://maps.app.goo.gl/TA11uYymELQPLLXK8" TargetMode="Externa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hyperlink" Target="https://maps.app.goo.gl/qyYfXEVFx1BDG73n8" TargetMode="Externa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hyperlink" Target="https://maps.app.goo.gl/Kh4bMEEvKk6Eoio49" TargetMode="Externa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hyperlink" Target="https://maps.app.goo.gl/hve4mNsnakywGEnV9" TargetMode="Externa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hyperlink" Target="https://maps.app.goo.gl/vQnhuGeMUygxqJgD6" TargetMode="Externa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hyperlink" Target="https://maps.app.goo.gl/Az6Pnnu5D1L8MBqq6" TargetMode="Externa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hyperlink" Target="https://maps.app.goo.gl/A2PBDMF7ch9FqUKFA" TargetMode="External"/></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hyperlink" Target="https://maps.app.goo.gl/xBurfaRe4auaFtit5" TargetMode="External"/></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hyperlink" Target="https://maps.app.goo.gl/jU7QKA1a7ZDWSZVc8" TargetMode="External"/></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hyperlink" Target="https://maps.app.goo.gl/LSU72tK4L5cxWWDP7" TargetMode="External"/></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hyperlink" Target="https://maps.app.goo.gl/u6Wuv4esX1mciLjs8" TargetMode="Externa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hyperlink" Target="https://maps.app.goo.gl/de6UtsMQbUxjn3oZ8" TargetMode="External"/></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hyperlink" Target="https://maps.app.goo.gl/n7DLQfJ68egLookj7" TargetMode="Externa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hyperlink" Target="https://maps.app.goo.gl/bWBhJKtJ6ZnstcaQ6" TargetMode="External"/></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hyperlink" Target="https://maps.app.goo.gl/eHjeUcAz7Pe1axc89" TargetMode="External"/></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hyperlink" Target="https://maps.app.goo.gl/C96F3tJE4XcaHDzH6" TargetMode="External"/></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hyperlink" Target="https://maps.app.goo.gl/n1VAfYKzPC8z6XPx5" TargetMode="External"/></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hyperlink" Target="https://maps.app.goo.gl/aAm7pLyUNyh3215b8" TargetMode="External"/></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hyperlink" Target="https://maps.app.goo.gl/utsNL7FqxUppipu39" TargetMode="Externa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hyperlink" Target="https://maps.app.goo.gl/NcZRfUPEEwanH8ny7" TargetMode="External"/></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hyperlink" Target="https://maps.app.goo.gl/aCmh2D9WannDXC8X9" TargetMode="External"/></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hyperlink" Target="https://maps.app.goo.gl/8VqUn4AK3WZc6bGo8" TargetMode="Externa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hyperlink" Target="https://maps.app.goo.gl/GPGG7yd8X92q3Vap6" TargetMode="Externa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hyperlink" Target="https://maps.app.goo.gl/XtD5QzeAFYMpg61r7" TargetMode="Externa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hyperlink" Target="https://maps.app.goo.gl/4mAzSgK1rnxQvGjM9" TargetMode="External"/></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hyperlink" Target="https://maps.app.goo.gl/UHGwA5znd7sif3Ya6" TargetMode="External"/></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hyperlink" Target="https://maps.app.goo.gl/zskTb4pqcghvvyQF7" TargetMode="External"/></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hyperlink" Target="https://maps.app.goo.gl/zF8TFoiSVJqxPtxc6"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maps.app.goo.gl/hqrPBLgzHBXhTupRA"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maps.app.goo.gl/iQqyPrv55maiG7uD8"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maps.app.goo.gl/CHQBsY91ByBa42sJ9"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maps.app.goo.gl/wGv7F2sa486vGyst8"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20"/>
  <sheetViews>
    <sheetView showGridLines="0" workbookViewId="0">
      <selection activeCell="E19" sqref="E19"/>
    </sheetView>
  </sheetViews>
  <sheetFormatPr baseColWidth="10" defaultColWidth="8.83203125" defaultRowHeight="15"/>
  <cols>
    <col min="1" max="1" width="2.83203125" bestFit="1" customWidth="1"/>
    <col min="2" max="2" width="4.5" bestFit="1" customWidth="1"/>
    <col min="3" max="3" width="14.83203125" bestFit="1" customWidth="1"/>
  </cols>
  <sheetData>
    <row r="1" spans="1:3">
      <c r="A1" s="1" t="s">
        <v>0</v>
      </c>
      <c r="B1" s="1" t="s">
        <v>1</v>
      </c>
      <c r="C1" s="1" t="s">
        <v>2</v>
      </c>
    </row>
    <row r="2" spans="1:3">
      <c r="A2" s="3">
        <v>1</v>
      </c>
      <c r="B2" s="4" t="s">
        <v>3</v>
      </c>
      <c r="C2" s="2" t="s">
        <v>4</v>
      </c>
    </row>
    <row r="3" spans="1:3">
      <c r="A3" s="3">
        <v>2</v>
      </c>
      <c r="B3" s="4" t="s">
        <v>3</v>
      </c>
      <c r="C3" s="2" t="s">
        <v>5</v>
      </c>
    </row>
    <row r="4" spans="1:3">
      <c r="A4" s="3">
        <v>3</v>
      </c>
      <c r="B4" s="4" t="s">
        <v>3</v>
      </c>
      <c r="C4" s="2" t="s">
        <v>6</v>
      </c>
    </row>
    <row r="5" spans="1:3">
      <c r="A5" s="3">
        <v>4</v>
      </c>
      <c r="B5" s="4" t="s">
        <v>3</v>
      </c>
      <c r="C5" s="2" t="s">
        <v>7</v>
      </c>
    </row>
    <row r="6" spans="1:3">
      <c r="A6" s="3">
        <v>5</v>
      </c>
      <c r="B6" s="4" t="s">
        <v>3</v>
      </c>
      <c r="C6" s="2" t="s">
        <v>8</v>
      </c>
    </row>
    <row r="7" spans="1:3">
      <c r="A7" s="3">
        <v>6</v>
      </c>
      <c r="B7" s="4" t="s">
        <v>3</v>
      </c>
      <c r="C7" s="2" t="s">
        <v>9</v>
      </c>
    </row>
    <row r="8" spans="1:3">
      <c r="A8" s="3">
        <v>7</v>
      </c>
      <c r="B8" s="4" t="s">
        <v>3</v>
      </c>
      <c r="C8" s="2" t="s">
        <v>10</v>
      </c>
    </row>
    <row r="9" spans="1:3">
      <c r="A9" s="3">
        <v>8</v>
      </c>
      <c r="B9" s="4" t="s">
        <v>3</v>
      </c>
      <c r="C9" s="2" t="s">
        <v>11</v>
      </c>
    </row>
    <row r="10" spans="1:3">
      <c r="A10" s="3">
        <v>9</v>
      </c>
      <c r="B10" s="4" t="s">
        <v>12</v>
      </c>
      <c r="C10" s="2" t="s">
        <v>13</v>
      </c>
    </row>
    <row r="11" spans="1:3">
      <c r="A11" s="3">
        <v>10</v>
      </c>
      <c r="B11" s="4" t="s">
        <v>12</v>
      </c>
      <c r="C11" s="2" t="s">
        <v>14</v>
      </c>
    </row>
    <row r="12" spans="1:3">
      <c r="A12" s="3">
        <v>11</v>
      </c>
      <c r="B12" s="4" t="s">
        <v>15</v>
      </c>
      <c r="C12" s="2" t="s">
        <v>16</v>
      </c>
    </row>
    <row r="13" spans="1:3">
      <c r="A13" s="3">
        <v>12</v>
      </c>
      <c r="B13" s="4" t="s">
        <v>15</v>
      </c>
      <c r="C13" s="2" t="s">
        <v>17</v>
      </c>
    </row>
    <row r="14" spans="1:3">
      <c r="A14" s="3">
        <v>13</v>
      </c>
      <c r="B14" s="4" t="s">
        <v>15</v>
      </c>
      <c r="C14" s="2" t="s">
        <v>18</v>
      </c>
    </row>
    <row r="15" spans="1:3">
      <c r="A15" s="3">
        <v>14</v>
      </c>
      <c r="B15" s="4" t="s">
        <v>15</v>
      </c>
      <c r="C15" s="2" t="s">
        <v>19</v>
      </c>
    </row>
    <row r="16" spans="1:3">
      <c r="A16" s="3">
        <v>15</v>
      </c>
      <c r="B16" s="4" t="s">
        <v>15</v>
      </c>
      <c r="C16" s="2" t="s">
        <v>20</v>
      </c>
    </row>
    <row r="17" spans="1:3">
      <c r="A17" s="3">
        <v>16</v>
      </c>
      <c r="B17" s="4" t="s">
        <v>21</v>
      </c>
      <c r="C17" s="2" t="s">
        <v>22</v>
      </c>
    </row>
    <row r="18" spans="1:3">
      <c r="A18" s="3">
        <v>17</v>
      </c>
      <c r="B18" s="4" t="s">
        <v>21</v>
      </c>
      <c r="C18" s="2" t="s">
        <v>23</v>
      </c>
    </row>
    <row r="19" spans="1:3">
      <c r="A19" s="3">
        <v>18</v>
      </c>
      <c r="B19" s="4" t="s">
        <v>21</v>
      </c>
      <c r="C19" s="2" t="s">
        <v>24</v>
      </c>
    </row>
    <row r="20" spans="1:3">
      <c r="A20" s="3">
        <v>19</v>
      </c>
      <c r="B20" s="4" t="s">
        <v>25</v>
      </c>
      <c r="C20" s="2" t="s">
        <v>26</v>
      </c>
    </row>
  </sheetData>
  <pageMargins left="0.7" right="0.7" top="0.75" bottom="0.75" header="0.3" footer="0.3"/>
  <pageSetup paperSize="9" orientation="portrait" horizontalDpi="0" verticalDpi="0"/>
  <headerFooter>
    <oddFooter>&amp;R&amp;"Calibri"&amp;22 &amp;KFF8939_x000D_# RESTRICTED</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9" tint="-0.499984740745262"/>
  </sheetPr>
  <dimension ref="A1:H102"/>
  <sheetViews>
    <sheetView view="pageBreakPreview" zoomScale="179" zoomScaleNormal="130" zoomScaleSheetLayoutView="150" workbookViewId="0">
      <selection activeCell="D24" sqref="D24:D5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97">
        <f>+D2S2!F1</f>
        <v>45986</v>
      </c>
      <c r="G1" s="60" t="s">
        <v>236</v>
      </c>
      <c r="H1" s="98">
        <f>+D2S2!H1</f>
        <v>2</v>
      </c>
    </row>
    <row r="2" spans="1:8">
      <c r="A2" s="31" t="s">
        <v>237</v>
      </c>
      <c r="B2" s="70"/>
      <c r="C2" s="32" t="s">
        <v>503</v>
      </c>
      <c r="G2" s="59"/>
    </row>
    <row r="3" spans="1:8">
      <c r="A3" s="66" t="s">
        <v>239</v>
      </c>
      <c r="B3" s="53" t="s">
        <v>153</v>
      </c>
      <c r="C3" s="53" t="s">
        <v>155</v>
      </c>
      <c r="D3" s="53" t="s">
        <v>147</v>
      </c>
      <c r="E3" s="53"/>
      <c r="F3" s="53" t="s">
        <v>240</v>
      </c>
      <c r="G3" s="53" t="s">
        <v>151</v>
      </c>
      <c r="H3" s="63" t="s">
        <v>241</v>
      </c>
    </row>
    <row r="4" spans="1:8">
      <c r="A4" s="103">
        <v>3</v>
      </c>
      <c r="B4" s="72"/>
      <c r="C4" s="96" t="str">
        <f>+D2S2!C4</f>
        <v>Dharki</v>
      </c>
      <c r="D4" s="72"/>
      <c r="E4" s="72"/>
      <c r="F4" s="73"/>
      <c r="G4" s="72"/>
      <c r="H4" s="80"/>
    </row>
    <row r="5" spans="1:8">
      <c r="A5" s="31" t="s">
        <v>248</v>
      </c>
    </row>
    <row r="6" spans="1:8" s="38" customFormat="1" ht="28" customHeight="1">
      <c r="A6" s="273" t="s">
        <v>249</v>
      </c>
      <c r="B6" s="274"/>
      <c r="C6" s="74"/>
      <c r="D6" s="37" t="s">
        <v>250</v>
      </c>
      <c r="E6" s="74"/>
      <c r="F6" s="275" t="s">
        <v>251</v>
      </c>
      <c r="G6" s="276"/>
      <c r="H6" s="74"/>
    </row>
    <row r="7" spans="1:8" s="38" customFormat="1" ht="42" customHeight="1">
      <c r="A7" s="273" t="s">
        <v>252</v>
      </c>
      <c r="B7" s="274"/>
      <c r="C7" s="74"/>
      <c r="D7" s="39" t="s">
        <v>253</v>
      </c>
      <c r="E7" s="74"/>
      <c r="F7" s="275" t="s">
        <v>254</v>
      </c>
      <c r="G7" s="276"/>
      <c r="H7" s="74"/>
    </row>
    <row r="8" spans="1:8" s="38" customFormat="1" ht="28" customHeight="1">
      <c r="A8" s="273" t="s">
        <v>255</v>
      </c>
      <c r="B8" s="274"/>
      <c r="C8" s="74"/>
      <c r="D8" s="40" t="s">
        <v>256</v>
      </c>
      <c r="E8" s="74"/>
      <c r="F8" s="275" t="s">
        <v>257</v>
      </c>
      <c r="G8" s="276"/>
      <c r="H8" s="74"/>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76"/>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99"/>
    </row>
    <row r="16" spans="1:8" ht="15" customHeight="1">
      <c r="A16" s="30">
        <v>2</v>
      </c>
      <c r="B16" s="77" t="s">
        <v>273</v>
      </c>
      <c r="D16" s="73"/>
      <c r="E16" s="77" t="s">
        <v>274</v>
      </c>
      <c r="F16" s="77"/>
      <c r="G16" s="77"/>
      <c r="H16" s="99"/>
    </row>
    <row r="17" spans="1:8" ht="15" customHeight="1">
      <c r="A17" s="30">
        <v>3</v>
      </c>
      <c r="B17" s="77" t="s">
        <v>275</v>
      </c>
      <c r="D17" s="73"/>
      <c r="E17" s="77" t="s">
        <v>276</v>
      </c>
      <c r="F17" s="77"/>
      <c r="G17" s="77"/>
      <c r="H17" s="99"/>
    </row>
    <row r="18" spans="1:8" ht="15" customHeight="1">
      <c r="A18" s="30">
        <v>4</v>
      </c>
      <c r="B18" s="77" t="s">
        <v>277</v>
      </c>
      <c r="D18" s="73"/>
      <c r="E18" s="77" t="s">
        <v>278</v>
      </c>
      <c r="F18" s="77"/>
      <c r="G18" s="77"/>
      <c r="H18" s="99"/>
    </row>
    <row r="19" spans="1:8" ht="15" customHeight="1">
      <c r="A19" s="30">
        <v>5</v>
      </c>
      <c r="B19" s="77" t="s">
        <v>279</v>
      </c>
      <c r="D19" s="73"/>
      <c r="E19" s="77" t="s">
        <v>280</v>
      </c>
      <c r="F19" s="77"/>
      <c r="G19" s="77"/>
      <c r="H19" s="99"/>
    </row>
    <row r="20" spans="1:8" ht="15" customHeight="1">
      <c r="A20" s="30">
        <v>6</v>
      </c>
      <c r="B20" s="77" t="s">
        <v>281</v>
      </c>
      <c r="D20" s="73"/>
      <c r="E20" s="77" t="s">
        <v>282</v>
      </c>
      <c r="F20" s="77"/>
      <c r="G20" s="77"/>
      <c r="H20" s="99"/>
    </row>
    <row r="21" spans="1:8" ht="15" customHeight="1">
      <c r="A21" s="30">
        <v>7</v>
      </c>
      <c r="B21" t="s">
        <v>283</v>
      </c>
      <c r="D21" s="73"/>
      <c r="E21" t="s">
        <v>283</v>
      </c>
      <c r="F21" s="77"/>
      <c r="G21" s="77"/>
      <c r="H21" s="99"/>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73"/>
      <c r="E24" s="73"/>
      <c r="F24" s="73"/>
      <c r="G24" s="73"/>
      <c r="H24" s="73"/>
    </row>
    <row r="25" spans="1:8">
      <c r="A25" s="30">
        <v>2</v>
      </c>
      <c r="B25" s="73"/>
      <c r="C25" s="73"/>
      <c r="D25" s="73"/>
      <c r="E25" s="73"/>
      <c r="F25" s="73"/>
      <c r="G25" s="73"/>
      <c r="H25" s="73"/>
    </row>
    <row r="26" spans="1:8">
      <c r="A26" s="30">
        <v>3</v>
      </c>
      <c r="B26" s="73"/>
      <c r="C26" s="73"/>
      <c r="D26" s="73"/>
      <c r="E26" s="73"/>
      <c r="F26" s="73"/>
      <c r="G26" s="73"/>
      <c r="H26" s="73"/>
    </row>
    <row r="27" spans="1:8">
      <c r="A27" s="30">
        <v>4</v>
      </c>
      <c r="B27" s="72"/>
      <c r="C27" s="73"/>
      <c r="D27" s="73"/>
      <c r="E27" s="73"/>
      <c r="F27" s="73"/>
      <c r="G27" s="73"/>
      <c r="H27" s="73"/>
    </row>
    <row r="28" spans="1:8">
      <c r="A28" s="30">
        <v>5</v>
      </c>
      <c r="B28" s="72"/>
      <c r="C28" s="73"/>
      <c r="D28" s="73"/>
      <c r="E28" s="73"/>
      <c r="F28" s="73"/>
      <c r="G28" s="73"/>
      <c r="H28" s="73"/>
    </row>
    <row r="29" spans="1:8">
      <c r="A29" s="30">
        <v>6</v>
      </c>
      <c r="B29" s="73"/>
      <c r="C29" s="73"/>
      <c r="D29" s="73"/>
      <c r="E29" s="73"/>
      <c r="F29" s="73"/>
      <c r="G29" s="73"/>
      <c r="H29" s="73"/>
    </row>
    <row r="30" spans="1:8">
      <c r="A30" s="30">
        <v>7</v>
      </c>
      <c r="B30" s="73"/>
      <c r="C30" s="73"/>
      <c r="D30" s="73"/>
      <c r="E30" s="73"/>
      <c r="F30" s="73"/>
      <c r="G30" s="73"/>
      <c r="H30" s="73"/>
    </row>
    <row r="31" spans="1:8">
      <c r="A31" s="30">
        <v>8</v>
      </c>
      <c r="B31" s="73"/>
      <c r="C31" s="73"/>
      <c r="D31" s="73"/>
      <c r="E31" s="73"/>
      <c r="F31" s="73"/>
      <c r="G31" s="73"/>
      <c r="H31" s="73"/>
    </row>
    <row r="32" spans="1:8">
      <c r="A32" s="30">
        <v>9</v>
      </c>
      <c r="B32" s="73"/>
      <c r="C32" s="73"/>
      <c r="D32" s="73"/>
      <c r="E32" s="73"/>
      <c r="F32" s="73"/>
      <c r="G32" s="73"/>
      <c r="H32" s="73"/>
    </row>
    <row r="33" spans="1:8">
      <c r="A33" s="30">
        <v>10</v>
      </c>
      <c r="B33" s="73"/>
      <c r="C33" s="73"/>
      <c r="D33" s="73"/>
      <c r="E33" s="73"/>
      <c r="F33" s="73"/>
      <c r="G33" s="73"/>
      <c r="H33" s="73"/>
    </row>
    <row r="34" spans="1:8">
      <c r="A34" s="30">
        <v>11</v>
      </c>
      <c r="B34" s="73"/>
      <c r="C34" s="73"/>
      <c r="D34" s="73"/>
      <c r="E34" s="73"/>
      <c r="F34" s="73"/>
      <c r="G34" s="73"/>
      <c r="H34" s="73"/>
    </row>
    <row r="35" spans="1:8">
      <c r="A35" s="30">
        <v>12</v>
      </c>
      <c r="B35" s="73"/>
      <c r="C35" s="73"/>
      <c r="D35" s="73"/>
      <c r="E35" s="73"/>
      <c r="F35" s="73"/>
      <c r="G35" s="73"/>
      <c r="H35" s="73"/>
    </row>
    <row r="36" spans="1:8">
      <c r="A36" s="30">
        <v>13</v>
      </c>
      <c r="B36" s="73"/>
      <c r="C36" s="73"/>
      <c r="D36" s="73"/>
      <c r="E36" s="73"/>
      <c r="F36" s="73"/>
      <c r="G36" s="73"/>
      <c r="H36" s="73"/>
    </row>
    <row r="37" spans="1:8">
      <c r="A37" s="30">
        <v>14</v>
      </c>
      <c r="B37" s="73"/>
      <c r="C37" s="73"/>
      <c r="D37" s="73"/>
      <c r="E37" s="73"/>
      <c r="F37" s="73"/>
      <c r="G37" s="73"/>
      <c r="H37" s="73"/>
    </row>
    <row r="38" spans="1:8">
      <c r="A38" s="30">
        <v>15</v>
      </c>
      <c r="B38" s="73"/>
      <c r="C38" s="73"/>
      <c r="D38" s="73"/>
      <c r="E38" s="73"/>
      <c r="F38" s="73"/>
      <c r="G38" s="73"/>
      <c r="H38" s="73"/>
    </row>
    <row r="39" spans="1:8">
      <c r="A39" s="30">
        <v>16</v>
      </c>
      <c r="B39" s="73"/>
      <c r="C39" s="73"/>
      <c r="D39" s="73"/>
      <c r="E39" s="73"/>
      <c r="F39" s="73"/>
      <c r="G39" s="73"/>
      <c r="H39" s="73"/>
    </row>
    <row r="40" spans="1:8">
      <c r="A40" s="30">
        <v>17</v>
      </c>
      <c r="B40" s="73"/>
      <c r="C40" s="73"/>
      <c r="D40" s="73"/>
      <c r="E40" s="73"/>
      <c r="F40" s="73"/>
      <c r="G40" s="73"/>
      <c r="H40" s="73"/>
    </row>
    <row r="41" spans="1:8">
      <c r="A41" s="30">
        <v>18</v>
      </c>
      <c r="B41" s="73"/>
      <c r="C41" s="73"/>
      <c r="D41" s="73"/>
      <c r="E41" s="73"/>
      <c r="F41" s="73"/>
      <c r="G41" s="73"/>
      <c r="H41" s="73"/>
    </row>
    <row r="42" spans="1:8">
      <c r="A42" s="30">
        <v>19</v>
      </c>
      <c r="B42" s="73"/>
      <c r="C42" s="73"/>
      <c r="D42" s="73"/>
      <c r="E42" s="73"/>
      <c r="F42" s="73"/>
      <c r="G42" s="73"/>
      <c r="H42" s="73"/>
    </row>
    <row r="43" spans="1:8">
      <c r="A43" s="30">
        <v>20</v>
      </c>
      <c r="B43" s="73"/>
      <c r="C43" s="73"/>
      <c r="D43" s="73"/>
      <c r="E43" s="73"/>
      <c r="F43" s="73"/>
      <c r="G43" s="73"/>
      <c r="H43" s="73"/>
    </row>
    <row r="44" spans="1:8">
      <c r="A44" s="30">
        <v>21</v>
      </c>
      <c r="B44" s="73"/>
      <c r="C44" s="73"/>
      <c r="D44" s="73"/>
      <c r="E44" s="73"/>
      <c r="F44" s="73"/>
      <c r="G44" s="73"/>
      <c r="H44" s="73"/>
    </row>
    <row r="45" spans="1:8">
      <c r="A45" s="30">
        <v>22</v>
      </c>
      <c r="B45" s="73"/>
      <c r="C45" s="73"/>
      <c r="D45" s="73"/>
      <c r="E45" s="73"/>
      <c r="F45" s="73"/>
      <c r="G45" s="73"/>
      <c r="H45" s="73"/>
    </row>
    <row r="46" spans="1:8">
      <c r="A46" s="30">
        <v>23</v>
      </c>
      <c r="B46" s="73"/>
      <c r="C46" s="73"/>
      <c r="D46" s="73"/>
      <c r="E46" s="73"/>
      <c r="F46" s="73"/>
      <c r="G46" s="73"/>
      <c r="H46" s="73"/>
    </row>
    <row r="47" spans="1:8">
      <c r="A47" s="30">
        <v>24</v>
      </c>
      <c r="B47" s="73"/>
      <c r="C47" s="73"/>
      <c r="D47" s="73"/>
      <c r="E47" s="73"/>
      <c r="F47" s="73"/>
      <c r="G47" s="73"/>
      <c r="H47" s="73"/>
    </row>
    <row r="48" spans="1:8">
      <c r="A48" s="30">
        <v>25</v>
      </c>
      <c r="B48" s="73"/>
      <c r="C48" s="73"/>
      <c r="D48" s="73"/>
      <c r="E48" s="73"/>
      <c r="F48" s="73"/>
      <c r="G48" s="73"/>
      <c r="H48" s="73"/>
    </row>
    <row r="49" spans="1:8">
      <c r="A49" s="30">
        <v>26</v>
      </c>
      <c r="B49" s="73"/>
      <c r="C49" s="73"/>
      <c r="D49" s="73"/>
      <c r="E49" s="73"/>
      <c r="F49" s="73"/>
      <c r="G49" s="73"/>
      <c r="H49" s="73"/>
    </row>
    <row r="50" spans="1:8">
      <c r="A50" s="30">
        <v>27</v>
      </c>
      <c r="B50" s="73"/>
      <c r="C50" s="73"/>
      <c r="D50" s="73"/>
      <c r="E50" s="73"/>
      <c r="F50" s="73"/>
      <c r="G50" s="73"/>
      <c r="H50" s="73"/>
    </row>
    <row r="51" spans="1:8">
      <c r="A51" s="30">
        <v>28</v>
      </c>
      <c r="B51" s="72"/>
      <c r="C51" s="73"/>
      <c r="D51" s="73"/>
      <c r="E51" s="73"/>
      <c r="F51" s="73"/>
      <c r="G51" s="73"/>
      <c r="H51" s="73"/>
    </row>
    <row r="52" spans="1:8">
      <c r="A52" s="30">
        <v>29</v>
      </c>
      <c r="B52" s="72"/>
      <c r="C52" s="73"/>
      <c r="D52" s="73"/>
      <c r="E52" s="73"/>
      <c r="F52" s="73"/>
      <c r="G52" s="73"/>
      <c r="H52" s="73"/>
    </row>
    <row r="53" spans="1:8">
      <c r="A53" s="30">
        <v>30</v>
      </c>
      <c r="B53" s="73"/>
      <c r="C53" s="73"/>
      <c r="D53" s="73"/>
      <c r="E53" s="73"/>
      <c r="F53" s="73"/>
      <c r="G53" s="73"/>
      <c r="H53" s="73"/>
    </row>
    <row r="54" spans="1:8">
      <c r="A54" s="30">
        <v>31</v>
      </c>
      <c r="B54" s="73"/>
      <c r="C54" s="73"/>
      <c r="D54" s="73"/>
      <c r="E54" s="73"/>
      <c r="F54" s="73"/>
      <c r="G54" s="73"/>
      <c r="H54" s="73"/>
    </row>
    <row r="55" spans="1:8">
      <c r="A55" s="30">
        <v>32</v>
      </c>
      <c r="B55" s="73"/>
      <c r="C55" s="73"/>
      <c r="D55" s="73"/>
      <c r="E55" s="73"/>
      <c r="F55" s="73"/>
      <c r="G55" s="73"/>
      <c r="H55" s="73"/>
    </row>
    <row r="56" spans="1:8">
      <c r="A56" s="30">
        <v>33</v>
      </c>
      <c r="B56" s="73"/>
      <c r="C56" s="73"/>
      <c r="D56" s="73"/>
      <c r="E56" s="73"/>
      <c r="F56" s="73"/>
      <c r="G56" s="73"/>
      <c r="H56" s="73"/>
    </row>
    <row r="57" spans="1:8">
      <c r="A57" s="30">
        <v>34</v>
      </c>
      <c r="B57" s="73"/>
      <c r="C57" s="73"/>
      <c r="D57" s="73"/>
      <c r="E57" s="73"/>
      <c r="F57" s="73"/>
      <c r="G57" s="73"/>
      <c r="H57" s="73"/>
    </row>
    <row r="58" spans="1:8">
      <c r="A58" s="30">
        <v>35</v>
      </c>
      <c r="B58" s="73"/>
      <c r="C58" s="73"/>
      <c r="D58" s="73"/>
      <c r="E58" s="73"/>
      <c r="F58" s="73"/>
      <c r="G58" s="73"/>
      <c r="H58" s="73"/>
    </row>
    <row r="59" spans="1:8">
      <c r="A59" s="30">
        <v>36</v>
      </c>
      <c r="B59" s="73"/>
      <c r="C59" s="73"/>
      <c r="D59" s="73"/>
      <c r="E59" s="73"/>
      <c r="F59" s="73"/>
      <c r="G59" s="73"/>
      <c r="H59" s="73"/>
    </row>
    <row r="60" spans="1:8">
      <c r="A60" s="30">
        <v>37</v>
      </c>
      <c r="B60" s="73"/>
      <c r="C60" s="73"/>
      <c r="D60" s="73"/>
      <c r="E60" s="73"/>
      <c r="F60" s="73"/>
      <c r="G60" s="73"/>
      <c r="H60" s="73"/>
    </row>
    <row r="61" spans="1:8">
      <c r="A61" s="30">
        <v>38</v>
      </c>
      <c r="B61" s="73"/>
      <c r="C61" s="73"/>
      <c r="D61" s="73"/>
      <c r="E61" s="73"/>
      <c r="F61" s="73"/>
      <c r="G61" s="73"/>
      <c r="H61" s="73"/>
    </row>
    <row r="62" spans="1:8">
      <c r="A62" s="30">
        <v>40</v>
      </c>
      <c r="B62" s="73"/>
      <c r="C62" s="73"/>
      <c r="D62" s="73"/>
      <c r="E62" s="73"/>
      <c r="F62" s="73"/>
      <c r="G62" s="73"/>
      <c r="H62" s="73"/>
    </row>
    <row r="63" spans="1:8">
      <c r="A63" s="31" t="s">
        <v>362</v>
      </c>
    </row>
    <row r="64" spans="1:8">
      <c r="A64" s="30" t="s">
        <v>363</v>
      </c>
      <c r="B64" s="32"/>
      <c r="D64" s="100"/>
      <c r="E64" s="100"/>
      <c r="F64" s="100"/>
      <c r="G64" s="100"/>
    </row>
    <row r="65" spans="1:8">
      <c r="A65" s="30" t="s">
        <v>364</v>
      </c>
      <c r="D65" s="100"/>
      <c r="E65" s="100"/>
      <c r="F65" s="100"/>
      <c r="G65" s="100"/>
    </row>
    <row r="66" spans="1:8">
      <c r="A66" s="30" t="s">
        <v>365</v>
      </c>
      <c r="C66" s="101"/>
      <c r="D66" s="100"/>
      <c r="E66" s="100"/>
      <c r="F66" s="100"/>
      <c r="G66" s="100"/>
    </row>
    <row r="67" spans="1:8">
      <c r="A67" s="32" t="s">
        <v>366</v>
      </c>
      <c r="C67" s="100"/>
      <c r="D67" s="101"/>
      <c r="E67" s="102"/>
      <c r="F67" s="101"/>
      <c r="G67" s="102"/>
    </row>
    <row r="68" spans="1:8">
      <c r="A68" s="102"/>
      <c r="B68" s="102"/>
      <c r="C68" s="30" t="s">
        <v>368</v>
      </c>
      <c r="D68" s="102"/>
      <c r="E68" s="30" t="s">
        <v>369</v>
      </c>
      <c r="F68" s="102"/>
      <c r="G68" s="30" t="s">
        <v>370</v>
      </c>
      <c r="H68" s="101"/>
    </row>
    <row r="69" spans="1:8">
      <c r="A69" s="30" t="s">
        <v>371</v>
      </c>
      <c r="D69" s="101"/>
      <c r="E69" s="100"/>
      <c r="F69" s="101"/>
      <c r="G69" s="100"/>
      <c r="H69" s="101"/>
    </row>
    <row r="70" spans="1:8">
      <c r="A70" s="102"/>
      <c r="B70" s="102"/>
      <c r="C70" s="30" t="s">
        <v>368</v>
      </c>
      <c r="D70" s="102"/>
      <c r="E70" s="30" t="s">
        <v>369</v>
      </c>
      <c r="F70" s="102"/>
      <c r="G70" s="30" t="s">
        <v>370</v>
      </c>
    </row>
    <row r="71" spans="1:8">
      <c r="A71" s="32" t="s">
        <v>374</v>
      </c>
    </row>
    <row r="73" spans="1:8">
      <c r="A73" s="32" t="s">
        <v>375</v>
      </c>
    </row>
    <row r="74" spans="1:8">
      <c r="B74" s="52" t="s">
        <v>33</v>
      </c>
      <c r="C74" s="52" t="s">
        <v>376</v>
      </c>
      <c r="E74" s="64" t="s">
        <v>377</v>
      </c>
      <c r="G74" s="52" t="s">
        <v>378</v>
      </c>
    </row>
    <row r="75" spans="1:8">
      <c r="A75" s="30">
        <v>1</v>
      </c>
      <c r="B75" s="30" t="s">
        <v>379</v>
      </c>
      <c r="E75" s="30" t="s">
        <v>380</v>
      </c>
      <c r="G75" s="73"/>
    </row>
    <row r="76" spans="1:8">
      <c r="A76" s="30">
        <v>2</v>
      </c>
      <c r="B76" s="30" t="s">
        <v>382</v>
      </c>
      <c r="E76" s="30" t="s">
        <v>383</v>
      </c>
      <c r="G76" s="73"/>
    </row>
    <row r="77" spans="1:8">
      <c r="A77" s="30">
        <v>3</v>
      </c>
      <c r="B77" s="30" t="s">
        <v>385</v>
      </c>
      <c r="E77" s="30" t="s">
        <v>386</v>
      </c>
      <c r="G77" s="73"/>
    </row>
    <row r="78" spans="1:8">
      <c r="A78" s="30">
        <v>4</v>
      </c>
      <c r="B78" s="30" t="s">
        <v>387</v>
      </c>
      <c r="E78" s="30" t="s">
        <v>383</v>
      </c>
      <c r="G78" s="73"/>
    </row>
    <row r="79" spans="1:8">
      <c r="A79" s="30">
        <v>5</v>
      </c>
      <c r="B79" s="30" t="s">
        <v>388</v>
      </c>
      <c r="E79" s="30" t="s">
        <v>389</v>
      </c>
      <c r="G79" s="73"/>
    </row>
    <row r="80" spans="1:8">
      <c r="A80" s="30">
        <v>6</v>
      </c>
      <c r="B80" s="30" t="s">
        <v>390</v>
      </c>
      <c r="E80" s="30" t="s">
        <v>391</v>
      </c>
      <c r="G80" s="73"/>
    </row>
    <row r="81" spans="1:7">
      <c r="A81" s="32" t="s">
        <v>392</v>
      </c>
    </row>
    <row r="82" spans="1:7">
      <c r="B82" s="52" t="s">
        <v>393</v>
      </c>
      <c r="E82" s="64" t="s">
        <v>394</v>
      </c>
      <c r="G82" s="52" t="s">
        <v>378</v>
      </c>
    </row>
    <row r="83" spans="1:7">
      <c r="A83" s="30">
        <v>1</v>
      </c>
      <c r="B83" s="30" t="s">
        <v>395</v>
      </c>
      <c r="E83" s="30" t="s">
        <v>396</v>
      </c>
      <c r="G83" s="73"/>
    </row>
    <row r="84" spans="1:7">
      <c r="A84" s="30">
        <v>2</v>
      </c>
      <c r="B84" s="30" t="s">
        <v>397</v>
      </c>
      <c r="E84" s="30" t="s">
        <v>396</v>
      </c>
      <c r="G84" s="73"/>
    </row>
    <row r="85" spans="1:7">
      <c r="A85" s="30">
        <v>3</v>
      </c>
      <c r="B85" s="30" t="s">
        <v>398</v>
      </c>
      <c r="E85" s="30" t="s">
        <v>396</v>
      </c>
      <c r="G85" s="73"/>
    </row>
    <row r="86" spans="1:7">
      <c r="A86" s="30">
        <v>4</v>
      </c>
      <c r="B86" s="30" t="s">
        <v>399</v>
      </c>
      <c r="E86" s="30" t="s">
        <v>396</v>
      </c>
      <c r="G86" s="73"/>
    </row>
    <row r="87" spans="1:7">
      <c r="A87" s="30">
        <v>5</v>
      </c>
      <c r="B87" s="30" t="s">
        <v>400</v>
      </c>
      <c r="E87" s="30" t="s">
        <v>396</v>
      </c>
      <c r="G87" s="73"/>
    </row>
    <row r="88" spans="1:7">
      <c r="A88" s="30">
        <v>6</v>
      </c>
      <c r="B88" s="30" t="s">
        <v>401</v>
      </c>
      <c r="E88" s="30" t="s">
        <v>396</v>
      </c>
      <c r="G88" s="73"/>
    </row>
    <row r="89" spans="1:7">
      <c r="A89" s="30">
        <v>7</v>
      </c>
      <c r="B89" s="30" t="s">
        <v>402</v>
      </c>
      <c r="E89" s="83" t="s">
        <v>403</v>
      </c>
      <c r="G89" s="73"/>
    </row>
    <row r="90" spans="1:7">
      <c r="A90" s="30">
        <v>8</v>
      </c>
      <c r="B90" s="30" t="s">
        <v>404</v>
      </c>
      <c r="E90" s="83" t="s">
        <v>405</v>
      </c>
      <c r="G90" s="73"/>
    </row>
    <row r="91" spans="1:7">
      <c r="A91" s="32" t="s">
        <v>406</v>
      </c>
    </row>
    <row r="92" spans="1:7">
      <c r="B92" s="52" t="s">
        <v>393</v>
      </c>
      <c r="G92" s="52" t="s">
        <v>378</v>
      </c>
    </row>
    <row r="93" spans="1:7">
      <c r="A93" s="30">
        <v>1</v>
      </c>
      <c r="B93" s="30" t="s">
        <v>407</v>
      </c>
      <c r="G93" s="73"/>
    </row>
    <row r="94" spans="1:7">
      <c r="A94" s="30">
        <v>2</v>
      </c>
      <c r="B94" s="30" t="s">
        <v>408</v>
      </c>
      <c r="E94" s="83" t="s">
        <v>409</v>
      </c>
      <c r="G94" s="73"/>
    </row>
    <row r="95" spans="1:7">
      <c r="A95" s="30">
        <v>3</v>
      </c>
      <c r="B95" s="30" t="s">
        <v>411</v>
      </c>
      <c r="E95" s="83" t="s">
        <v>412</v>
      </c>
      <c r="G95" s="73"/>
    </row>
    <row r="96" spans="1:7">
      <c r="A96" s="30">
        <v>4</v>
      </c>
      <c r="B96" s="84" t="s">
        <v>413</v>
      </c>
      <c r="E96" s="30" t="s">
        <v>662</v>
      </c>
      <c r="G96" s="73"/>
    </row>
    <row r="97" spans="1:8">
      <c r="B97" s="52" t="s">
        <v>393</v>
      </c>
      <c r="F97" s="52" t="s">
        <v>414</v>
      </c>
    </row>
    <row r="98" spans="1:8">
      <c r="A98" s="30">
        <v>1</v>
      </c>
      <c r="B98" s="30" t="s">
        <v>415</v>
      </c>
      <c r="E98" s="83" t="s">
        <v>416</v>
      </c>
      <c r="F98" s="50"/>
      <c r="G98" s="50"/>
      <c r="H98" s="50"/>
    </row>
    <row r="99" spans="1:8">
      <c r="A99" s="30">
        <v>2</v>
      </c>
      <c r="B99" s="30" t="s">
        <v>417</v>
      </c>
      <c r="F99" s="100"/>
      <c r="G99" s="100"/>
      <c r="H99" s="100"/>
    </row>
    <row r="100" spans="1:8">
      <c r="A100" s="30">
        <v>3</v>
      </c>
      <c r="B100" s="30" t="s">
        <v>418</v>
      </c>
      <c r="D100" s="33" t="s">
        <v>419</v>
      </c>
      <c r="F100" s="100"/>
      <c r="G100" s="100"/>
      <c r="H100" s="100"/>
    </row>
    <row r="101" spans="1:8">
      <c r="A101" s="30">
        <v>4</v>
      </c>
      <c r="B101" s="30" t="s">
        <v>421</v>
      </c>
      <c r="F101" s="100"/>
      <c r="G101" s="100"/>
      <c r="H101" s="100"/>
    </row>
    <row r="102" spans="1:8">
      <c r="A102" s="30">
        <v>5</v>
      </c>
      <c r="B102" s="30" t="s">
        <v>504</v>
      </c>
      <c r="F102" s="100"/>
      <c r="G102" s="100"/>
      <c r="H102" s="10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B00-000000000000}">
      <formula1>0</formula1>
    </dataValidation>
    <dataValidation type="decimal" operator="greaterThanOrEqual" allowBlank="1" showInputMessage="1" showErrorMessage="1" sqref="E24:E30" xr:uid="{00000000-0002-0000-0B00-000001000000}">
      <formula1>0</formula1>
    </dataValidation>
    <dataValidation type="custom" allowBlank="1" showInputMessage="1" showErrorMessage="1" sqref="C24:C30" xr:uid="{00000000-0002-0000-0B00-000002000000}">
      <formula1>AND(ISNUMBER(--C24),LEN(C24)&gt;=7)</formula1>
    </dataValidation>
    <dataValidation type="list" allowBlank="1" showInputMessage="1" showErrorMessage="1" sqref="G75" xr:uid="{00000000-0002-0000-0B00-000003000000}">
      <formula1>"Clear,Some,Not clear"</formula1>
    </dataValidation>
    <dataValidation type="list" allowBlank="1" showInputMessage="1" showErrorMessage="1" sqref="G76 G78" xr:uid="{00000000-0002-0000-0B00-000004000000}">
      <formula1>"Most,Few,None"</formula1>
    </dataValidation>
    <dataValidation type="list" allowBlank="1" showInputMessage="1" showErrorMessage="1" sqref="G77" xr:uid="{00000000-0002-0000-0B00-000005000000}">
      <formula1>"Clear,Mixed,Not clear"</formula1>
    </dataValidation>
    <dataValidation type="list" allowBlank="1" showInputMessage="1" showErrorMessage="1" sqref="G79" xr:uid="{00000000-0002-0000-0B00-000006000000}">
      <formula1>"Yes,Some confusion,No"</formula1>
    </dataValidation>
    <dataValidation type="list" allowBlank="1" showInputMessage="1" showErrorMessage="1" sqref="G80" xr:uid="{00000000-0002-0000-0B00-000007000000}">
      <formula1>"Yes,Some,No"</formula1>
    </dataValidation>
  </dataValidations>
  <pageMargins left="0.25" right="0.25" top="0.75" bottom="0.75" header="0.3" footer="0.3"/>
  <pageSetup paperSize="9" orientation="portrait" horizontalDpi="0" verticalDpi="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6" tint="0.79998168889431442"/>
  </sheetPr>
  <dimension ref="A1:H102"/>
  <sheetViews>
    <sheetView view="pageBreakPreview" topLeftCell="A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+SUM!D8</f>
        <v>45987</v>
      </c>
      <c r="G1" s="60" t="s">
        <v>236</v>
      </c>
      <c r="H1" s="68">
        <v>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663</v>
      </c>
      <c r="C4" s="81" t="str">
        <f>+SUM!C8</f>
        <v>Ghotki</v>
      </c>
      <c r="D4" s="72" t="s">
        <v>347</v>
      </c>
      <c r="E4" s="72" t="s">
        <v>664</v>
      </c>
      <c r="F4" s="73" t="s">
        <v>665</v>
      </c>
      <c r="G4" s="72" t="s">
        <v>666</v>
      </c>
      <c r="H4" s="106" t="s">
        <v>667</v>
      </c>
    </row>
    <row r="5" spans="1:8">
      <c r="A5" s="31" t="s">
        <v>248</v>
      </c>
    </row>
    <row r="6" spans="1:8" s="38" customFormat="1" ht="28" customHeight="1">
      <c r="A6" s="273" t="s">
        <v>249</v>
      </c>
      <c r="B6" s="274"/>
      <c r="C6" s="36">
        <v>39</v>
      </c>
      <c r="D6" s="37" t="s">
        <v>250</v>
      </c>
      <c r="E6" s="74">
        <v>39</v>
      </c>
      <c r="F6" s="275" t="s">
        <v>251</v>
      </c>
      <c r="G6" s="276"/>
      <c r="H6" s="36">
        <v>1075</v>
      </c>
    </row>
    <row r="7" spans="1:8" s="38" customFormat="1" ht="42" customHeight="1">
      <c r="A7" s="273" t="s">
        <v>252</v>
      </c>
      <c r="B7" s="274"/>
      <c r="C7" s="36">
        <v>33</v>
      </c>
      <c r="D7" s="39" t="s">
        <v>253</v>
      </c>
      <c r="E7" s="74">
        <v>28</v>
      </c>
      <c r="F7" s="275" t="s">
        <v>254</v>
      </c>
      <c r="G7" s="276"/>
      <c r="H7" s="36">
        <v>35</v>
      </c>
    </row>
    <row r="8" spans="1:8" s="38" customFormat="1" ht="28" customHeight="1">
      <c r="A8" s="273" t="s">
        <v>255</v>
      </c>
      <c r="B8" s="274"/>
      <c r="C8" s="36">
        <v>4</v>
      </c>
      <c r="D8" s="40" t="s">
        <v>256</v>
      </c>
      <c r="E8" s="74"/>
      <c r="F8" s="275" t="s">
        <v>257</v>
      </c>
      <c r="G8" s="276"/>
      <c r="H8" s="36">
        <v>990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row>
    <row r="16" spans="1:8" ht="15" customHeight="1">
      <c r="A16" s="30">
        <v>2</v>
      </c>
      <c r="B16" s="77" t="s">
        <v>273</v>
      </c>
      <c r="D16" s="73">
        <v>20</v>
      </c>
      <c r="E16" s="77" t="s">
        <v>274</v>
      </c>
      <c r="F16" s="77"/>
      <c r="G16" s="77"/>
      <c r="H16" s="65"/>
    </row>
    <row r="17" spans="1:8" ht="15" customHeight="1">
      <c r="A17" s="30">
        <v>3</v>
      </c>
      <c r="B17" s="77" t="s">
        <v>275</v>
      </c>
      <c r="D17" s="73">
        <v>32</v>
      </c>
      <c r="E17" s="77" t="s">
        <v>276</v>
      </c>
      <c r="F17" s="77"/>
      <c r="G17" s="77"/>
      <c r="H17" s="65"/>
    </row>
    <row r="18" spans="1:8" ht="15" customHeight="1">
      <c r="A18" s="30">
        <v>4</v>
      </c>
      <c r="B18" s="77" t="s">
        <v>277</v>
      </c>
      <c r="D18" s="73">
        <v>28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668</v>
      </c>
      <c r="C24" s="73" t="s">
        <v>669</v>
      </c>
      <c r="D24" s="35" t="s">
        <v>670</v>
      </c>
      <c r="E24" s="73">
        <v>30</v>
      </c>
      <c r="F24" s="73" t="s">
        <v>295</v>
      </c>
      <c r="G24" s="73"/>
      <c r="H24" s="73"/>
    </row>
    <row r="25" spans="1:8">
      <c r="A25" s="30">
        <v>2</v>
      </c>
      <c r="B25" s="73" t="s">
        <v>671</v>
      </c>
      <c r="C25" s="73"/>
      <c r="D25" s="35" t="s">
        <v>670</v>
      </c>
      <c r="E25" s="73">
        <v>10</v>
      </c>
      <c r="F25" s="73" t="s">
        <v>295</v>
      </c>
      <c r="G25" s="73"/>
      <c r="H25" s="73"/>
    </row>
    <row r="26" spans="1:8">
      <c r="A26" s="30">
        <v>3</v>
      </c>
      <c r="B26" s="73" t="s">
        <v>672</v>
      </c>
      <c r="C26" s="73" t="s">
        <v>673</v>
      </c>
      <c r="D26" s="35" t="s">
        <v>670</v>
      </c>
      <c r="E26" s="73">
        <v>20</v>
      </c>
      <c r="F26" s="73" t="s">
        <v>295</v>
      </c>
      <c r="G26" s="73"/>
      <c r="H26" s="73"/>
    </row>
    <row r="27" spans="1:8">
      <c r="A27" s="30">
        <v>4</v>
      </c>
      <c r="B27" s="72" t="s">
        <v>637</v>
      </c>
      <c r="C27" s="73" t="s">
        <v>674</v>
      </c>
      <c r="D27" s="35" t="s">
        <v>670</v>
      </c>
      <c r="E27" s="73">
        <v>15</v>
      </c>
      <c r="F27" s="73" t="s">
        <v>322</v>
      </c>
      <c r="G27" s="73" t="s">
        <v>310</v>
      </c>
      <c r="H27" s="73"/>
    </row>
    <row r="28" spans="1:8">
      <c r="A28" s="30">
        <v>5</v>
      </c>
      <c r="B28" s="72" t="s">
        <v>675</v>
      </c>
      <c r="C28" s="73" t="s">
        <v>676</v>
      </c>
      <c r="D28" s="35" t="s">
        <v>670</v>
      </c>
      <c r="E28" s="73">
        <v>30</v>
      </c>
      <c r="F28" s="73" t="s">
        <v>295</v>
      </c>
      <c r="G28" s="73"/>
      <c r="H28" s="73"/>
    </row>
    <row r="29" spans="1:8">
      <c r="A29" s="30">
        <v>6</v>
      </c>
      <c r="B29" s="73" t="s">
        <v>677</v>
      </c>
      <c r="C29" s="73" t="s">
        <v>678</v>
      </c>
      <c r="D29" s="35" t="s">
        <v>670</v>
      </c>
      <c r="E29" s="73">
        <v>20</v>
      </c>
      <c r="F29" s="73" t="s">
        <v>295</v>
      </c>
      <c r="G29" s="73"/>
      <c r="H29" s="73"/>
    </row>
    <row r="30" spans="1:8">
      <c r="A30" s="30">
        <v>7</v>
      </c>
      <c r="B30" s="73" t="s">
        <v>679</v>
      </c>
      <c r="C30" s="73" t="s">
        <v>680</v>
      </c>
      <c r="D30" s="35" t="s">
        <v>670</v>
      </c>
      <c r="E30" s="73">
        <v>20</v>
      </c>
      <c r="F30" s="73" t="s">
        <v>295</v>
      </c>
      <c r="G30" s="73"/>
      <c r="H30" s="73"/>
    </row>
    <row r="31" spans="1:8">
      <c r="A31" s="30">
        <v>8</v>
      </c>
      <c r="B31" s="35" t="s">
        <v>681</v>
      </c>
      <c r="C31" s="35" t="s">
        <v>682</v>
      </c>
      <c r="D31" s="35" t="s">
        <v>670</v>
      </c>
      <c r="E31" s="35">
        <v>15</v>
      </c>
      <c r="F31" s="35" t="s">
        <v>295</v>
      </c>
      <c r="G31" s="35"/>
      <c r="H31" s="35"/>
    </row>
    <row r="32" spans="1:8">
      <c r="A32" s="30">
        <v>9</v>
      </c>
      <c r="B32" s="35" t="s">
        <v>683</v>
      </c>
      <c r="C32" s="35" t="s">
        <v>684</v>
      </c>
      <c r="D32" s="35" t="s">
        <v>670</v>
      </c>
      <c r="E32" s="35">
        <v>20</v>
      </c>
      <c r="F32" s="35" t="s">
        <v>295</v>
      </c>
      <c r="G32" s="35"/>
      <c r="H32" s="35"/>
    </row>
    <row r="33" spans="1:8">
      <c r="A33" s="30">
        <v>10</v>
      </c>
      <c r="B33" s="35" t="s">
        <v>685</v>
      </c>
      <c r="C33" s="35" t="s">
        <v>686</v>
      </c>
      <c r="D33" s="35" t="s">
        <v>670</v>
      </c>
      <c r="E33" s="35">
        <v>30</v>
      </c>
      <c r="F33" s="35" t="s">
        <v>295</v>
      </c>
      <c r="G33" s="35"/>
      <c r="H33" s="35"/>
    </row>
    <row r="34" spans="1:8">
      <c r="A34" s="30">
        <v>11</v>
      </c>
      <c r="B34" s="35" t="s">
        <v>687</v>
      </c>
      <c r="C34" s="35" t="s">
        <v>688</v>
      </c>
      <c r="D34" s="35" t="s">
        <v>670</v>
      </c>
      <c r="E34" s="35">
        <v>20</v>
      </c>
      <c r="F34" s="35" t="s">
        <v>295</v>
      </c>
      <c r="G34" s="35"/>
      <c r="H34" s="35"/>
    </row>
    <row r="35" spans="1:8">
      <c r="A35" s="30">
        <v>12</v>
      </c>
      <c r="B35" s="35" t="s">
        <v>689</v>
      </c>
      <c r="C35" s="35" t="s">
        <v>690</v>
      </c>
      <c r="D35" s="35" t="s">
        <v>670</v>
      </c>
      <c r="E35" s="35">
        <v>25</v>
      </c>
      <c r="F35" s="35" t="s">
        <v>295</v>
      </c>
      <c r="G35" s="35"/>
      <c r="H35" s="35"/>
    </row>
    <row r="36" spans="1:8">
      <c r="A36" s="30">
        <v>13</v>
      </c>
      <c r="B36" s="35" t="s">
        <v>691</v>
      </c>
      <c r="C36" s="35" t="s">
        <v>692</v>
      </c>
      <c r="D36" s="35" t="s">
        <v>670</v>
      </c>
      <c r="E36" s="35">
        <v>25</v>
      </c>
      <c r="F36" s="35" t="s">
        <v>295</v>
      </c>
      <c r="G36" s="35"/>
      <c r="H36" s="35"/>
    </row>
    <row r="37" spans="1:8">
      <c r="A37" s="30">
        <v>14</v>
      </c>
      <c r="B37" s="35" t="s">
        <v>347</v>
      </c>
      <c r="C37" s="35" t="s">
        <v>693</v>
      </c>
      <c r="D37" s="35" t="s">
        <v>670</v>
      </c>
      <c r="E37" s="35">
        <v>50</v>
      </c>
      <c r="F37" s="35" t="s">
        <v>295</v>
      </c>
      <c r="G37" s="35"/>
      <c r="H37" s="35"/>
    </row>
    <row r="38" spans="1:8">
      <c r="A38" s="30">
        <v>15</v>
      </c>
      <c r="B38" s="35" t="s">
        <v>694</v>
      </c>
      <c r="C38" s="35" t="s">
        <v>695</v>
      </c>
      <c r="D38" s="35" t="s">
        <v>670</v>
      </c>
      <c r="E38" s="35">
        <v>30</v>
      </c>
      <c r="F38" s="35" t="s">
        <v>322</v>
      </c>
      <c r="G38" s="35" t="s">
        <v>625</v>
      </c>
      <c r="H38" s="35"/>
    </row>
    <row r="39" spans="1:8">
      <c r="A39" s="30">
        <v>16</v>
      </c>
      <c r="B39" s="35" t="s">
        <v>696</v>
      </c>
      <c r="C39" s="35" t="s">
        <v>697</v>
      </c>
      <c r="D39" s="35" t="s">
        <v>670</v>
      </c>
      <c r="E39" s="35">
        <v>25</v>
      </c>
      <c r="F39" s="35" t="s">
        <v>295</v>
      </c>
      <c r="G39" s="35"/>
      <c r="H39" s="35"/>
    </row>
    <row r="40" spans="1:8">
      <c r="A40" s="30">
        <v>17</v>
      </c>
      <c r="B40" s="35" t="s">
        <v>340</v>
      </c>
      <c r="C40" s="35" t="s">
        <v>698</v>
      </c>
      <c r="D40" s="35" t="s">
        <v>670</v>
      </c>
      <c r="E40" s="35">
        <v>30</v>
      </c>
      <c r="F40" s="35" t="s">
        <v>295</v>
      </c>
      <c r="G40" s="35"/>
      <c r="H40" s="35"/>
    </row>
    <row r="41" spans="1:8">
      <c r="A41" s="30">
        <v>18</v>
      </c>
      <c r="B41" s="35" t="s">
        <v>699</v>
      </c>
      <c r="C41" s="35" t="s">
        <v>700</v>
      </c>
      <c r="D41" s="35" t="s">
        <v>670</v>
      </c>
      <c r="E41" s="35">
        <v>35</v>
      </c>
      <c r="F41" s="35" t="s">
        <v>295</v>
      </c>
      <c r="G41" s="35"/>
      <c r="H41" s="35"/>
    </row>
    <row r="42" spans="1:8">
      <c r="A42" s="30">
        <v>19</v>
      </c>
      <c r="B42" s="35" t="s">
        <v>701</v>
      </c>
      <c r="C42" s="35" t="s">
        <v>702</v>
      </c>
      <c r="D42" s="35" t="s">
        <v>670</v>
      </c>
      <c r="E42" s="35">
        <v>40</v>
      </c>
      <c r="F42" s="35" t="s">
        <v>295</v>
      </c>
      <c r="G42" s="35"/>
      <c r="H42" s="35"/>
    </row>
    <row r="43" spans="1:8">
      <c r="A43" s="30">
        <v>20</v>
      </c>
      <c r="B43" s="35" t="s">
        <v>703</v>
      </c>
      <c r="C43" s="35" t="s">
        <v>704</v>
      </c>
      <c r="D43" s="35" t="s">
        <v>670</v>
      </c>
      <c r="E43" s="35">
        <v>35</v>
      </c>
      <c r="F43" s="35" t="s">
        <v>295</v>
      </c>
      <c r="G43" s="35"/>
      <c r="H43" s="35"/>
    </row>
    <row r="44" spans="1:8">
      <c r="A44" s="30">
        <v>21</v>
      </c>
      <c r="B44" s="35" t="s">
        <v>705</v>
      </c>
      <c r="C44" s="35" t="s">
        <v>706</v>
      </c>
      <c r="D44" s="35" t="s">
        <v>670</v>
      </c>
      <c r="E44" s="35">
        <v>20</v>
      </c>
      <c r="F44" s="35" t="s">
        <v>295</v>
      </c>
      <c r="G44" s="35"/>
      <c r="H44" s="35"/>
    </row>
    <row r="45" spans="1:8">
      <c r="A45" s="30">
        <v>22</v>
      </c>
      <c r="B45" s="35" t="s">
        <v>707</v>
      </c>
      <c r="C45" s="35" t="s">
        <v>708</v>
      </c>
      <c r="D45" s="35" t="s">
        <v>670</v>
      </c>
      <c r="E45" s="35">
        <v>20</v>
      </c>
      <c r="F45" s="35" t="s">
        <v>295</v>
      </c>
      <c r="G45" s="35"/>
      <c r="H45" s="35"/>
    </row>
    <row r="46" spans="1:8">
      <c r="A46" s="30">
        <v>23</v>
      </c>
      <c r="B46" s="35" t="s">
        <v>709</v>
      </c>
      <c r="C46" s="35" t="s">
        <v>710</v>
      </c>
      <c r="D46" s="35" t="s">
        <v>670</v>
      </c>
      <c r="E46" s="35">
        <v>30</v>
      </c>
      <c r="F46" s="35" t="s">
        <v>295</v>
      </c>
      <c r="G46" s="35"/>
      <c r="H46" s="35"/>
    </row>
    <row r="47" spans="1:8">
      <c r="A47" s="30">
        <v>24</v>
      </c>
      <c r="B47" s="35" t="s">
        <v>711</v>
      </c>
      <c r="C47" s="35" t="s">
        <v>712</v>
      </c>
      <c r="D47" s="35" t="s">
        <v>670</v>
      </c>
      <c r="E47" s="35">
        <v>15</v>
      </c>
      <c r="F47" s="35" t="s">
        <v>295</v>
      </c>
      <c r="G47" s="35"/>
      <c r="H47" s="35"/>
    </row>
    <row r="48" spans="1:8">
      <c r="A48" s="30">
        <v>25</v>
      </c>
      <c r="B48" s="35" t="s">
        <v>713</v>
      </c>
      <c r="C48" s="35" t="s">
        <v>714</v>
      </c>
      <c r="D48" s="35" t="s">
        <v>715</v>
      </c>
      <c r="E48" s="35">
        <v>35</v>
      </c>
      <c r="F48" s="35" t="s">
        <v>295</v>
      </c>
      <c r="G48" s="35"/>
      <c r="H48" s="35"/>
    </row>
    <row r="49" spans="1:8">
      <c r="A49" s="30">
        <v>26</v>
      </c>
      <c r="B49" s="35" t="s">
        <v>716</v>
      </c>
      <c r="C49" s="35" t="s">
        <v>717</v>
      </c>
      <c r="D49" s="35" t="s">
        <v>715</v>
      </c>
      <c r="E49" s="35">
        <v>20</v>
      </c>
      <c r="F49" s="35" t="s">
        <v>295</v>
      </c>
      <c r="G49" s="35"/>
      <c r="H49" s="35"/>
    </row>
    <row r="50" spans="1:8">
      <c r="A50" s="30">
        <v>27</v>
      </c>
      <c r="B50" s="35" t="s">
        <v>718</v>
      </c>
      <c r="C50" s="35" t="s">
        <v>719</v>
      </c>
      <c r="D50" s="35" t="s">
        <v>715</v>
      </c>
      <c r="E50" s="35">
        <v>20</v>
      </c>
      <c r="F50" s="35" t="s">
        <v>322</v>
      </c>
      <c r="G50" s="35"/>
      <c r="H50" s="35"/>
    </row>
    <row r="51" spans="1:8">
      <c r="A51" s="30">
        <v>28</v>
      </c>
      <c r="B51" s="34" t="s">
        <v>720</v>
      </c>
      <c r="C51" s="35" t="s">
        <v>721</v>
      </c>
      <c r="D51" s="35" t="s">
        <v>670</v>
      </c>
      <c r="E51" s="35">
        <v>35</v>
      </c>
      <c r="F51" s="35" t="s">
        <v>295</v>
      </c>
      <c r="G51" s="35"/>
      <c r="H51" s="35"/>
    </row>
    <row r="52" spans="1:8">
      <c r="A52" s="30">
        <v>29</v>
      </c>
      <c r="B52" s="34" t="s">
        <v>722</v>
      </c>
      <c r="C52" s="35" t="s">
        <v>723</v>
      </c>
      <c r="D52" s="35" t="s">
        <v>670</v>
      </c>
      <c r="E52" s="35">
        <v>30</v>
      </c>
      <c r="F52" s="35" t="s">
        <v>295</v>
      </c>
      <c r="G52" s="35"/>
      <c r="H52" s="35"/>
    </row>
    <row r="53" spans="1:8">
      <c r="A53" s="30">
        <v>30</v>
      </c>
      <c r="B53" s="35" t="s">
        <v>537</v>
      </c>
      <c r="C53" s="35" t="s">
        <v>724</v>
      </c>
      <c r="D53" s="35" t="s">
        <v>670</v>
      </c>
      <c r="E53" s="35">
        <v>30</v>
      </c>
      <c r="F53" s="35" t="s">
        <v>295</v>
      </c>
      <c r="G53" s="35"/>
      <c r="H53" s="35"/>
    </row>
    <row r="54" spans="1:8">
      <c r="A54" s="30">
        <v>31</v>
      </c>
      <c r="B54" s="35" t="s">
        <v>725</v>
      </c>
      <c r="C54" s="35" t="s">
        <v>726</v>
      </c>
      <c r="D54" s="35" t="s">
        <v>670</v>
      </c>
      <c r="E54" s="35">
        <v>50</v>
      </c>
      <c r="F54" s="35" t="s">
        <v>295</v>
      </c>
      <c r="G54" s="35"/>
      <c r="H54" s="35"/>
    </row>
    <row r="55" spans="1:8">
      <c r="A55" s="30">
        <v>32</v>
      </c>
      <c r="B55" s="35" t="s">
        <v>727</v>
      </c>
      <c r="C55" s="35" t="s">
        <v>728</v>
      </c>
      <c r="D55" s="35" t="s">
        <v>670</v>
      </c>
      <c r="E55" s="35">
        <v>30</v>
      </c>
      <c r="F55" s="35" t="s">
        <v>295</v>
      </c>
      <c r="G55" s="35"/>
      <c r="H55" s="35"/>
    </row>
    <row r="56" spans="1:8">
      <c r="A56" s="30">
        <v>33</v>
      </c>
      <c r="B56" s="35" t="s">
        <v>729</v>
      </c>
      <c r="C56" s="35" t="s">
        <v>730</v>
      </c>
      <c r="D56" s="35" t="s">
        <v>670</v>
      </c>
      <c r="E56" s="35">
        <v>40</v>
      </c>
      <c r="F56" s="35" t="s">
        <v>295</v>
      </c>
      <c r="G56" s="35"/>
      <c r="H56" s="35"/>
    </row>
    <row r="57" spans="1:8">
      <c r="A57" s="30">
        <v>34</v>
      </c>
      <c r="B57" s="35" t="s">
        <v>731</v>
      </c>
      <c r="C57" s="35" t="s">
        <v>732</v>
      </c>
      <c r="D57" s="35" t="s">
        <v>670</v>
      </c>
      <c r="E57" s="35">
        <v>40</v>
      </c>
      <c r="F57" s="35" t="s">
        <v>322</v>
      </c>
      <c r="G57" s="35" t="s">
        <v>625</v>
      </c>
      <c r="H57" s="35"/>
    </row>
    <row r="58" spans="1:8">
      <c r="A58" s="30">
        <v>35</v>
      </c>
      <c r="B58" s="35" t="s">
        <v>733</v>
      </c>
      <c r="C58" s="35" t="s">
        <v>734</v>
      </c>
      <c r="D58" s="35" t="s">
        <v>670</v>
      </c>
      <c r="E58" s="35">
        <v>40</v>
      </c>
      <c r="F58" s="35" t="s">
        <v>295</v>
      </c>
      <c r="G58" s="35"/>
      <c r="H58" s="35"/>
    </row>
    <row r="59" spans="1:8">
      <c r="A59" s="30">
        <v>36</v>
      </c>
      <c r="B59" s="35" t="s">
        <v>735</v>
      </c>
      <c r="C59" s="35" t="s">
        <v>736</v>
      </c>
      <c r="D59" s="35" t="s">
        <v>670</v>
      </c>
      <c r="E59" s="35">
        <v>30</v>
      </c>
      <c r="F59" s="35" t="s">
        <v>295</v>
      </c>
      <c r="G59" s="35"/>
      <c r="H59" s="35"/>
    </row>
    <row r="60" spans="1:8">
      <c r="A60" s="30">
        <v>37</v>
      </c>
      <c r="B60" s="35" t="s">
        <v>737</v>
      </c>
      <c r="C60" s="35" t="s">
        <v>738</v>
      </c>
      <c r="D60" s="35" t="s">
        <v>670</v>
      </c>
      <c r="E60" s="35">
        <v>40</v>
      </c>
      <c r="F60" s="35" t="s">
        <v>295</v>
      </c>
      <c r="G60" s="35"/>
      <c r="H60" s="35"/>
    </row>
    <row r="61" spans="1:8">
      <c r="A61" s="30">
        <v>38</v>
      </c>
      <c r="B61" s="35" t="s">
        <v>739</v>
      </c>
      <c r="C61" s="35" t="s">
        <v>740</v>
      </c>
      <c r="D61" s="35" t="s">
        <v>670</v>
      </c>
      <c r="E61" s="35">
        <v>20</v>
      </c>
      <c r="F61" s="35" t="s">
        <v>295</v>
      </c>
      <c r="G61" s="35"/>
      <c r="H61" s="35"/>
    </row>
    <row r="62" spans="1:8">
      <c r="A62" s="30">
        <v>40</v>
      </c>
      <c r="B62" s="35" t="s">
        <v>672</v>
      </c>
      <c r="C62" s="35" t="s">
        <v>741</v>
      </c>
      <c r="D62" s="35" t="s">
        <v>670</v>
      </c>
      <c r="E62" s="35">
        <v>25</v>
      </c>
      <c r="F62" s="35" t="s">
        <v>295</v>
      </c>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107" t="s">
        <v>347</v>
      </c>
      <c r="E68" s="30" t="s">
        <v>369</v>
      </c>
      <c r="F68" s="107" t="s">
        <v>742</v>
      </c>
      <c r="G68" s="30" t="s">
        <v>370</v>
      </c>
    </row>
    <row r="69" spans="1:7">
      <c r="A69" s="30" t="s">
        <v>371</v>
      </c>
      <c r="E69" s="50"/>
      <c r="G69" s="50"/>
    </row>
    <row r="70" spans="1:7" ht="16" customHeight="1">
      <c r="A70" s="51"/>
      <c r="B70" s="51"/>
      <c r="C70" s="30" t="s">
        <v>368</v>
      </c>
      <c r="D70" s="107" t="s">
        <v>743</v>
      </c>
      <c r="E70" s="30" t="s">
        <v>369</v>
      </c>
      <c r="F70" s="107" t="s">
        <v>744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28</v>
      </c>
    </row>
    <row r="84" spans="1:7">
      <c r="A84" s="30">
        <v>2</v>
      </c>
      <c r="B84" s="30" t="s">
        <v>397</v>
      </c>
      <c r="E84" s="30" t="s">
        <v>396</v>
      </c>
      <c r="G84" s="35">
        <v>7</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900</v>
      </c>
    </row>
    <row r="88" spans="1:7">
      <c r="A88" s="30">
        <v>6</v>
      </c>
      <c r="B88" s="30" t="s">
        <v>401</v>
      </c>
      <c r="E88" s="30" t="s">
        <v>396</v>
      </c>
      <c r="G88" s="35">
        <v>175</v>
      </c>
    </row>
    <row r="89" spans="1:7">
      <c r="A89" s="30">
        <v>7</v>
      </c>
      <c r="B89" s="30" t="s">
        <v>402</v>
      </c>
      <c r="E89" s="83" t="s">
        <v>403</v>
      </c>
      <c r="G89" s="35" t="s">
        <v>271</v>
      </c>
    </row>
    <row r="90" spans="1:7">
      <c r="A90" s="30">
        <v>8</v>
      </c>
      <c r="B90" s="30" t="s">
        <v>404</v>
      </c>
      <c r="E90" s="83" t="s">
        <v>405</v>
      </c>
      <c r="G90" s="35" t="s">
        <v>272</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c r="G102" s="50" t="s">
        <v>502</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C00-000000000000}">
      <formula1>"Yes,Some,No"</formula1>
    </dataValidation>
    <dataValidation type="list" allowBlank="1" showInputMessage="1" showErrorMessage="1" sqref="G79" xr:uid="{00000000-0002-0000-0C00-000001000000}">
      <formula1>"Yes,Some confusion,No"</formula1>
    </dataValidation>
    <dataValidation type="list" allowBlank="1" showInputMessage="1" showErrorMessage="1" sqref="G77" xr:uid="{00000000-0002-0000-0C00-000002000000}">
      <formula1>"Clear,Mixed,Not clear"</formula1>
    </dataValidation>
    <dataValidation type="list" allowBlank="1" showInputMessage="1" showErrorMessage="1" sqref="G76 G78" xr:uid="{00000000-0002-0000-0C00-000003000000}">
      <formula1>"Most,Few,None"</formula1>
    </dataValidation>
    <dataValidation type="list" allowBlank="1" showInputMessage="1" showErrorMessage="1" sqref="G75" xr:uid="{00000000-0002-0000-0C00-000004000000}">
      <formula1>"Clear,Some,Not clear"</formula1>
    </dataValidation>
    <dataValidation type="custom" allowBlank="1" showInputMessage="1" showErrorMessage="1" sqref="C24:C30" xr:uid="{00000000-0002-0000-0C00-000005000000}">
      <formula1>AND(ISNUMBER(--C24),LEN(C24)&gt;=7)</formula1>
    </dataValidation>
    <dataValidation type="decimal" operator="greaterThanOrEqual" allowBlank="1" showInputMessage="1" showErrorMessage="1" sqref="E24:E30" xr:uid="{00000000-0002-0000-0C00-000006000000}">
      <formula1>0</formula1>
    </dataValidation>
    <dataValidation type="whole" operator="greaterThanOrEqual" allowBlank="1" showInputMessage="1" showErrorMessage="1" sqref="C6:C8 D15:D21 E6:E8 G6:G8 G15:G21 G83:G88" xr:uid="{00000000-0002-0000-0C00-000007000000}">
      <formula1>0</formula1>
    </dataValidation>
  </dataValidations>
  <hyperlinks>
    <hyperlink ref="H4" r:id="rId1" xr:uid="{00000000-0004-0000-0C00-000000000000}"/>
  </hyperlinks>
  <pageMargins left="0.25" right="0.25" top="0.75" bottom="0.75" header="0.3" footer="0.3"/>
  <pageSetup paperSize="9" orientation="portrait" horizontalDpi="0" verticalDpi="0"/>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6" tint="0.79998168889431442"/>
  </sheetPr>
  <dimension ref="A1:H102"/>
  <sheetViews>
    <sheetView view="pageBreakPreview" topLeftCell="A16"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+SUM!D8</f>
        <v>45987</v>
      </c>
      <c r="G1" s="60" t="s">
        <v>236</v>
      </c>
      <c r="H1" s="68">
        <v>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746</v>
      </c>
      <c r="C4" s="81" t="str">
        <f>+SUM!C8</f>
        <v>Ghotki</v>
      </c>
      <c r="D4" s="72" t="s">
        <v>747</v>
      </c>
      <c r="E4" s="72" t="s">
        <v>748</v>
      </c>
      <c r="F4" s="73" t="s">
        <v>665</v>
      </c>
      <c r="G4" s="72" t="s">
        <v>666</v>
      </c>
      <c r="H4" s="106" t="s">
        <v>749</v>
      </c>
    </row>
    <row r="5" spans="1:8">
      <c r="A5" s="31" t="s">
        <v>248</v>
      </c>
    </row>
    <row r="6" spans="1:8" s="38" customFormat="1" ht="28" customHeight="1">
      <c r="A6" s="273" t="s">
        <v>249</v>
      </c>
      <c r="B6" s="274"/>
      <c r="C6" s="74">
        <v>29</v>
      </c>
      <c r="D6" s="37" t="s">
        <v>250</v>
      </c>
      <c r="E6" s="74">
        <v>29</v>
      </c>
      <c r="F6" s="275" t="s">
        <v>251</v>
      </c>
      <c r="G6" s="276"/>
      <c r="H6" s="36">
        <v>459</v>
      </c>
    </row>
    <row r="7" spans="1:8" s="38" customFormat="1" ht="42" customHeight="1">
      <c r="A7" s="273" t="s">
        <v>252</v>
      </c>
      <c r="B7" s="274"/>
      <c r="C7" s="74">
        <v>27</v>
      </c>
      <c r="D7" s="39" t="s">
        <v>253</v>
      </c>
      <c r="E7" s="74">
        <v>25</v>
      </c>
      <c r="F7" s="275" t="s">
        <v>254</v>
      </c>
      <c r="G7" s="276"/>
      <c r="H7" s="36">
        <v>26</v>
      </c>
    </row>
    <row r="8" spans="1:8" s="38" customFormat="1" ht="28" customHeight="1">
      <c r="A8" s="273" t="s">
        <v>255</v>
      </c>
      <c r="B8" s="274"/>
      <c r="C8" s="74">
        <v>3</v>
      </c>
      <c r="D8" s="40" t="s">
        <v>256</v>
      </c>
      <c r="E8" s="74"/>
      <c r="F8" s="275" t="s">
        <v>257</v>
      </c>
      <c r="G8" s="276"/>
      <c r="H8" s="36">
        <v>419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row>
    <row r="16" spans="1:8" ht="15" customHeight="1">
      <c r="A16" s="30">
        <v>2</v>
      </c>
      <c r="B16" s="77" t="s">
        <v>273</v>
      </c>
      <c r="D16" s="73">
        <v>23</v>
      </c>
      <c r="E16" s="77" t="s">
        <v>274</v>
      </c>
      <c r="F16" s="77"/>
      <c r="G16" s="77"/>
      <c r="H16" s="65"/>
    </row>
    <row r="17" spans="1:8" ht="15" customHeight="1">
      <c r="A17" s="30">
        <v>3</v>
      </c>
      <c r="B17" s="77" t="s">
        <v>275</v>
      </c>
      <c r="D17" s="73">
        <v>26</v>
      </c>
      <c r="E17" s="77" t="s">
        <v>276</v>
      </c>
      <c r="F17" s="77"/>
      <c r="G17" s="77"/>
      <c r="H17" s="65"/>
    </row>
    <row r="18" spans="1:8" ht="15" customHeight="1">
      <c r="A18" s="30">
        <v>4</v>
      </c>
      <c r="B18" s="77" t="s">
        <v>277</v>
      </c>
      <c r="D18" s="73">
        <v>25</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750</v>
      </c>
      <c r="C24" s="73" t="s">
        <v>751</v>
      </c>
      <c r="D24" s="35" t="s">
        <v>752</v>
      </c>
      <c r="E24" s="73">
        <v>25</v>
      </c>
      <c r="F24" s="73" t="s">
        <v>295</v>
      </c>
      <c r="G24" s="73"/>
      <c r="H24" s="73" t="s">
        <v>296</v>
      </c>
    </row>
    <row r="25" spans="1:8">
      <c r="A25" s="30">
        <v>2</v>
      </c>
      <c r="B25" s="73" t="s">
        <v>753</v>
      </c>
      <c r="C25" s="73" t="s">
        <v>754</v>
      </c>
      <c r="D25" s="35" t="s">
        <v>752</v>
      </c>
      <c r="E25" s="73">
        <v>5</v>
      </c>
      <c r="F25" s="73" t="s">
        <v>295</v>
      </c>
      <c r="G25" s="73"/>
      <c r="H25" s="73" t="s">
        <v>296</v>
      </c>
    </row>
    <row r="26" spans="1:8">
      <c r="A26" s="30">
        <v>3</v>
      </c>
      <c r="B26" s="73" t="s">
        <v>755</v>
      </c>
      <c r="C26" s="73" t="s">
        <v>756</v>
      </c>
      <c r="D26" s="35" t="s">
        <v>752</v>
      </c>
      <c r="E26" s="73">
        <v>12</v>
      </c>
      <c r="F26" s="73" t="s">
        <v>295</v>
      </c>
      <c r="G26" s="73"/>
      <c r="H26" s="73"/>
    </row>
    <row r="27" spans="1:8">
      <c r="A27" s="30">
        <v>4</v>
      </c>
      <c r="B27" s="72" t="s">
        <v>757</v>
      </c>
      <c r="C27" s="73" t="s">
        <v>758</v>
      </c>
      <c r="D27" s="35" t="s">
        <v>752</v>
      </c>
      <c r="E27" s="73">
        <v>15</v>
      </c>
      <c r="F27" s="73" t="s">
        <v>295</v>
      </c>
      <c r="G27" s="73"/>
      <c r="H27" s="73" t="s">
        <v>296</v>
      </c>
    </row>
    <row r="28" spans="1:8">
      <c r="A28" s="30">
        <v>5</v>
      </c>
      <c r="B28" s="72" t="s">
        <v>759</v>
      </c>
      <c r="C28" s="73" t="s">
        <v>760</v>
      </c>
      <c r="D28" s="35" t="s">
        <v>752</v>
      </c>
      <c r="E28" s="73">
        <v>20</v>
      </c>
      <c r="F28" s="73" t="s">
        <v>295</v>
      </c>
      <c r="G28" s="73"/>
      <c r="H28" s="73"/>
    </row>
    <row r="29" spans="1:8">
      <c r="A29" s="30">
        <v>6</v>
      </c>
      <c r="B29" s="73" t="s">
        <v>761</v>
      </c>
      <c r="C29" s="73" t="s">
        <v>762</v>
      </c>
      <c r="D29" s="35" t="s">
        <v>752</v>
      </c>
      <c r="E29" s="73">
        <v>20</v>
      </c>
      <c r="F29" s="73" t="s">
        <v>295</v>
      </c>
      <c r="G29" s="73"/>
      <c r="H29" s="73"/>
    </row>
    <row r="30" spans="1:8">
      <c r="A30" s="30">
        <v>7</v>
      </c>
      <c r="B30" s="73" t="s">
        <v>763</v>
      </c>
      <c r="C30" s="73" t="s">
        <v>764</v>
      </c>
      <c r="D30" s="35" t="s">
        <v>752</v>
      </c>
      <c r="E30" s="73">
        <v>15</v>
      </c>
      <c r="F30" s="73" t="s">
        <v>295</v>
      </c>
      <c r="G30" s="73"/>
      <c r="H30" s="73"/>
    </row>
    <row r="31" spans="1:8">
      <c r="A31" s="30">
        <v>8</v>
      </c>
      <c r="B31" s="35" t="s">
        <v>765</v>
      </c>
      <c r="C31" s="35" t="s">
        <v>766</v>
      </c>
      <c r="D31" s="35" t="s">
        <v>752</v>
      </c>
      <c r="E31" s="35">
        <v>10</v>
      </c>
      <c r="F31" s="35" t="s">
        <v>322</v>
      </c>
      <c r="G31" s="35"/>
      <c r="H31" s="35"/>
    </row>
    <row r="32" spans="1:8">
      <c r="A32" s="30">
        <v>9</v>
      </c>
      <c r="B32" s="35" t="s">
        <v>767</v>
      </c>
      <c r="C32" s="35" t="s">
        <v>768</v>
      </c>
      <c r="D32" s="35" t="s">
        <v>752</v>
      </c>
      <c r="E32" s="35">
        <v>20</v>
      </c>
      <c r="F32" s="35" t="s">
        <v>295</v>
      </c>
      <c r="G32" s="35"/>
      <c r="H32" s="35"/>
    </row>
    <row r="33" spans="1:8">
      <c r="A33" s="30">
        <v>10</v>
      </c>
      <c r="B33" s="35" t="s">
        <v>769</v>
      </c>
      <c r="C33" s="35" t="s">
        <v>770</v>
      </c>
      <c r="D33" s="35" t="s">
        <v>752</v>
      </c>
      <c r="E33" s="35">
        <v>4</v>
      </c>
      <c r="F33" s="35" t="s">
        <v>295</v>
      </c>
      <c r="G33" s="35"/>
      <c r="H33" s="35"/>
    </row>
    <row r="34" spans="1:8">
      <c r="A34" s="30">
        <v>11</v>
      </c>
      <c r="B34" s="35" t="s">
        <v>771</v>
      </c>
      <c r="C34" s="35" t="s">
        <v>772</v>
      </c>
      <c r="D34" s="35" t="s">
        <v>752</v>
      </c>
      <c r="E34" s="35">
        <v>18</v>
      </c>
      <c r="F34" s="35" t="s">
        <v>295</v>
      </c>
      <c r="G34" s="35"/>
      <c r="H34" s="35" t="s">
        <v>296</v>
      </c>
    </row>
    <row r="35" spans="1:8">
      <c r="A35" s="30">
        <v>12</v>
      </c>
      <c r="B35" s="35" t="s">
        <v>773</v>
      </c>
      <c r="C35" s="35"/>
      <c r="D35" s="35" t="s">
        <v>752</v>
      </c>
      <c r="E35" s="35">
        <v>25</v>
      </c>
      <c r="F35" s="35" t="s">
        <v>295</v>
      </c>
      <c r="G35" s="35"/>
      <c r="H35" s="35"/>
    </row>
    <row r="36" spans="1:8">
      <c r="A36" s="30">
        <v>13</v>
      </c>
      <c r="B36" s="35" t="s">
        <v>774</v>
      </c>
      <c r="C36" s="35" t="s">
        <v>775</v>
      </c>
      <c r="D36" s="35" t="s">
        <v>752</v>
      </c>
      <c r="E36" s="35">
        <v>20</v>
      </c>
      <c r="F36" s="35" t="s">
        <v>295</v>
      </c>
      <c r="G36" s="35"/>
      <c r="H36" s="35"/>
    </row>
    <row r="37" spans="1:8">
      <c r="A37" s="30">
        <v>14</v>
      </c>
      <c r="B37" s="35" t="s">
        <v>776</v>
      </c>
      <c r="C37" s="35" t="s">
        <v>777</v>
      </c>
      <c r="D37" s="35" t="s">
        <v>752</v>
      </c>
      <c r="E37" s="35">
        <v>15</v>
      </c>
      <c r="F37" s="35" t="s">
        <v>295</v>
      </c>
      <c r="G37" s="35"/>
      <c r="H37" s="35"/>
    </row>
    <row r="38" spans="1:8">
      <c r="A38" s="30">
        <v>15</v>
      </c>
      <c r="B38" s="35" t="s">
        <v>778</v>
      </c>
      <c r="C38" s="35"/>
      <c r="D38" s="35" t="s">
        <v>752</v>
      </c>
      <c r="E38" s="35">
        <v>20</v>
      </c>
      <c r="F38" s="35" t="s">
        <v>295</v>
      </c>
      <c r="G38" s="35"/>
      <c r="H38" s="35"/>
    </row>
    <row r="39" spans="1:8">
      <c r="A39" s="30">
        <v>16</v>
      </c>
      <c r="B39" s="35" t="s">
        <v>779</v>
      </c>
      <c r="C39" s="35" t="s">
        <v>780</v>
      </c>
      <c r="D39" s="35" t="s">
        <v>752</v>
      </c>
      <c r="E39" s="35">
        <v>10</v>
      </c>
      <c r="F39" s="35" t="s">
        <v>295</v>
      </c>
      <c r="G39" s="35"/>
      <c r="H39" s="35"/>
    </row>
    <row r="40" spans="1:8">
      <c r="A40" s="30">
        <v>17</v>
      </c>
      <c r="B40" s="35" t="s">
        <v>781</v>
      </c>
      <c r="C40" s="35" t="s">
        <v>782</v>
      </c>
      <c r="D40" s="35" t="s">
        <v>752</v>
      </c>
      <c r="E40" s="35">
        <v>15</v>
      </c>
      <c r="F40" s="35" t="s">
        <v>295</v>
      </c>
      <c r="G40" s="35"/>
      <c r="H40" s="35"/>
    </row>
    <row r="41" spans="1:8">
      <c r="A41" s="30">
        <v>18</v>
      </c>
      <c r="B41" s="35" t="s">
        <v>783</v>
      </c>
      <c r="C41" s="35" t="s">
        <v>784</v>
      </c>
      <c r="D41" s="35" t="s">
        <v>752</v>
      </c>
      <c r="E41" s="35">
        <v>25</v>
      </c>
      <c r="F41" s="35" t="s">
        <v>295</v>
      </c>
      <c r="G41" s="35"/>
      <c r="H41" s="35" t="s">
        <v>296</v>
      </c>
    </row>
    <row r="42" spans="1:8">
      <c r="A42" s="30">
        <v>19</v>
      </c>
      <c r="B42" s="35" t="s">
        <v>785</v>
      </c>
      <c r="C42" s="35" t="s">
        <v>786</v>
      </c>
      <c r="D42" s="35" t="s">
        <v>752</v>
      </c>
      <c r="E42" s="35">
        <v>15</v>
      </c>
      <c r="F42" s="35" t="s">
        <v>295</v>
      </c>
      <c r="G42" s="35"/>
      <c r="H42" s="35"/>
    </row>
    <row r="43" spans="1:8">
      <c r="A43" s="30">
        <v>20</v>
      </c>
      <c r="B43" s="35" t="s">
        <v>787</v>
      </c>
      <c r="C43" s="35" t="s">
        <v>788</v>
      </c>
      <c r="D43" s="35" t="s">
        <v>752</v>
      </c>
      <c r="E43" s="35">
        <v>10</v>
      </c>
      <c r="F43" s="35" t="s">
        <v>295</v>
      </c>
      <c r="G43" s="35"/>
      <c r="H43" s="35"/>
    </row>
    <row r="44" spans="1:8">
      <c r="A44" s="30">
        <v>21</v>
      </c>
      <c r="B44" s="35" t="s">
        <v>789</v>
      </c>
      <c r="C44" s="35" t="s">
        <v>790</v>
      </c>
      <c r="D44" s="35" t="s">
        <v>752</v>
      </c>
      <c r="E44" s="35">
        <v>15</v>
      </c>
      <c r="F44" s="35" t="s">
        <v>322</v>
      </c>
      <c r="G44" s="35" t="s">
        <v>310</v>
      </c>
      <c r="H44" s="35"/>
    </row>
    <row r="45" spans="1:8">
      <c r="A45" s="30">
        <v>22</v>
      </c>
      <c r="B45" s="35" t="s">
        <v>791</v>
      </c>
      <c r="C45" s="35" t="s">
        <v>792</v>
      </c>
      <c r="D45" s="35" t="s">
        <v>752</v>
      </c>
      <c r="E45" s="35">
        <v>25</v>
      </c>
      <c r="F45" s="35" t="s">
        <v>295</v>
      </c>
      <c r="G45" s="35"/>
      <c r="H45" s="35"/>
    </row>
    <row r="46" spans="1:8">
      <c r="A46" s="30">
        <v>23</v>
      </c>
      <c r="B46" s="35" t="s">
        <v>793</v>
      </c>
      <c r="C46" s="35" t="s">
        <v>794</v>
      </c>
      <c r="D46" s="35" t="s">
        <v>752</v>
      </c>
      <c r="E46" s="35">
        <v>20</v>
      </c>
      <c r="F46" s="35" t="s">
        <v>295</v>
      </c>
      <c r="G46" s="35"/>
      <c r="H46" s="35"/>
    </row>
    <row r="47" spans="1:8">
      <c r="A47" s="30">
        <v>24</v>
      </c>
      <c r="B47" s="35" t="s">
        <v>795</v>
      </c>
      <c r="C47" s="35" t="s">
        <v>796</v>
      </c>
      <c r="D47" s="35" t="s">
        <v>752</v>
      </c>
      <c r="E47" s="35">
        <v>10</v>
      </c>
      <c r="F47" s="35" t="s">
        <v>295</v>
      </c>
      <c r="G47" s="35"/>
      <c r="H47" s="35"/>
    </row>
    <row r="48" spans="1:8">
      <c r="A48" s="30">
        <v>25</v>
      </c>
      <c r="B48" s="35" t="s">
        <v>797</v>
      </c>
      <c r="C48" s="35" t="s">
        <v>798</v>
      </c>
      <c r="D48" s="35" t="s">
        <v>752</v>
      </c>
      <c r="E48" s="35">
        <v>15</v>
      </c>
      <c r="F48" s="35" t="s">
        <v>322</v>
      </c>
      <c r="G48" s="35"/>
      <c r="H48" s="35"/>
    </row>
    <row r="49" spans="1:8">
      <c r="A49" s="30">
        <v>26</v>
      </c>
      <c r="B49" s="35" t="s">
        <v>799</v>
      </c>
      <c r="C49" s="35" t="s">
        <v>800</v>
      </c>
      <c r="D49" s="35" t="s">
        <v>752</v>
      </c>
      <c r="E49" s="35">
        <v>20</v>
      </c>
      <c r="F49" s="35" t="s">
        <v>295</v>
      </c>
      <c r="G49" s="35"/>
      <c r="H49" s="35"/>
    </row>
    <row r="50" spans="1:8">
      <c r="A50" s="30">
        <v>27</v>
      </c>
      <c r="B50" s="35" t="s">
        <v>801</v>
      </c>
      <c r="C50" s="35" t="s">
        <v>802</v>
      </c>
      <c r="D50" s="35" t="s">
        <v>752</v>
      </c>
      <c r="E50" s="35">
        <v>10</v>
      </c>
      <c r="F50" s="35" t="s">
        <v>295</v>
      </c>
      <c r="G50" s="35"/>
      <c r="H50" s="35"/>
    </row>
    <row r="51" spans="1:8">
      <c r="A51" s="30">
        <v>28</v>
      </c>
      <c r="B51" s="34" t="s">
        <v>803</v>
      </c>
      <c r="C51" s="35" t="s">
        <v>804</v>
      </c>
      <c r="D51" s="35" t="s">
        <v>752</v>
      </c>
      <c r="E51" s="35">
        <v>15</v>
      </c>
      <c r="F51" s="35" t="s">
        <v>295</v>
      </c>
      <c r="G51" s="35"/>
      <c r="H51" s="35"/>
    </row>
    <row r="52" spans="1:8">
      <c r="A52" s="30">
        <v>29</v>
      </c>
      <c r="B52" s="34" t="s">
        <v>805</v>
      </c>
      <c r="C52" s="35" t="s">
        <v>806</v>
      </c>
      <c r="D52" s="35" t="s">
        <v>752</v>
      </c>
      <c r="E52" s="35">
        <v>10</v>
      </c>
      <c r="F52" s="35" t="s">
        <v>295</v>
      </c>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
        <v>750</v>
      </c>
      <c r="E68" s="30" t="s">
        <v>369</v>
      </c>
      <c r="F68" s="107" t="s">
        <v>748</v>
      </c>
      <c r="G68" s="30" t="s">
        <v>370</v>
      </c>
    </row>
    <row r="69" spans="1:7">
      <c r="A69" s="30" t="s">
        <v>371</v>
      </c>
      <c r="E69" s="50"/>
      <c r="G69" s="50"/>
    </row>
    <row r="70" spans="1:7" ht="16" customHeight="1">
      <c r="A70" s="51"/>
      <c r="B70" s="51"/>
      <c r="C70" s="30" t="s">
        <v>368</v>
      </c>
      <c r="D70" s="107" t="s">
        <v>807</v>
      </c>
      <c r="E70" s="30" t="s">
        <v>369</v>
      </c>
      <c r="F70" s="107" t="s">
        <v>808</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25</v>
      </c>
    </row>
    <row r="84" spans="1:7">
      <c r="A84" s="30">
        <v>2</v>
      </c>
      <c r="B84" s="30" t="s">
        <v>397</v>
      </c>
      <c r="E84" s="30" t="s">
        <v>396</v>
      </c>
      <c r="G84" s="35">
        <v>4</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400</v>
      </c>
    </row>
    <row r="88" spans="1:7">
      <c r="A88" s="30">
        <v>6</v>
      </c>
      <c r="B88" s="30" t="s">
        <v>401</v>
      </c>
      <c r="E88" s="30" t="s">
        <v>396</v>
      </c>
      <c r="G88" s="35">
        <v>59</v>
      </c>
    </row>
    <row r="89" spans="1:7">
      <c r="A89" s="30">
        <v>7</v>
      </c>
      <c r="B89" s="30" t="s">
        <v>402</v>
      </c>
      <c r="E89" s="83" t="s">
        <v>403</v>
      </c>
      <c r="G89" s="35" t="s">
        <v>273</v>
      </c>
    </row>
    <row r="90" spans="1:7">
      <c r="A90" s="30">
        <v>8</v>
      </c>
      <c r="B90" s="30" t="s">
        <v>404</v>
      </c>
      <c r="E90" s="83" t="s">
        <v>405</v>
      </c>
      <c r="G90" s="35" t="s">
        <v>280</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809</v>
      </c>
      <c r="H100" s="50"/>
    </row>
    <row r="101" spans="1:8">
      <c r="A101" s="30">
        <v>4</v>
      </c>
      <c r="B101" s="30" t="s">
        <v>421</v>
      </c>
      <c r="F101" s="50"/>
      <c r="G101" s="50" t="s">
        <v>810</v>
      </c>
      <c r="H101" s="50"/>
    </row>
    <row r="102" spans="1:8">
      <c r="A102" s="30">
        <v>5</v>
      </c>
      <c r="B102" s="30" t="s">
        <v>422</v>
      </c>
      <c r="F102" s="50"/>
      <c r="G102" s="50" t="s">
        <v>811</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D15:D21 E6:E8 G6:G8 G15:G21 C6:C8" xr:uid="{00000000-0002-0000-0D00-000000000000}">
      <formula1>0</formula1>
    </dataValidation>
    <dataValidation type="decimal" operator="greaterThanOrEqual" allowBlank="1" showInputMessage="1" showErrorMessage="1" sqref="E24:E30" xr:uid="{00000000-0002-0000-0D00-000001000000}">
      <formula1>0</formula1>
    </dataValidation>
    <dataValidation type="custom" allowBlank="1" showInputMessage="1" showErrorMessage="1" sqref="C24:C30" xr:uid="{00000000-0002-0000-0D00-000002000000}">
      <formula1>AND(ISNUMBER(--C24),LEN(C24)&gt;=7)</formula1>
    </dataValidation>
    <dataValidation type="list" allowBlank="1" showInputMessage="1" showErrorMessage="1" sqref="G75" xr:uid="{00000000-0002-0000-0D00-000003000000}">
      <formula1>"Clear,Some,Not clear"</formula1>
    </dataValidation>
    <dataValidation type="list" allowBlank="1" showInputMessage="1" showErrorMessage="1" sqref="G76 G78" xr:uid="{00000000-0002-0000-0D00-000004000000}">
      <formula1>"Most,Few,None"</formula1>
    </dataValidation>
    <dataValidation type="list" allowBlank="1" showInputMessage="1" showErrorMessage="1" sqref="G77" xr:uid="{00000000-0002-0000-0D00-000005000000}">
      <formula1>"Clear,Mixed,Not clear"</formula1>
    </dataValidation>
    <dataValidation type="list" allowBlank="1" showInputMessage="1" showErrorMessage="1" sqref="G79" xr:uid="{00000000-0002-0000-0D00-000006000000}">
      <formula1>"Yes,Some confusion,No"</formula1>
    </dataValidation>
    <dataValidation type="list" allowBlank="1" showInputMessage="1" showErrorMessage="1" sqref="G80" xr:uid="{00000000-0002-0000-0D00-000007000000}">
      <formula1>"Yes,Some,No"</formula1>
    </dataValidation>
  </dataValidations>
  <hyperlinks>
    <hyperlink ref="H4" r:id="rId1" xr:uid="{00000000-0004-0000-0D00-000000000000}"/>
  </hyperlinks>
  <pageMargins left="0.25" right="0.25" top="0.75" bottom="0.75" header="0.3" footer="0.3"/>
  <pageSetup paperSize="9" orientation="portrait" horizontalDpi="0" verticalDpi="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6" tint="0.79998168889431442"/>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+SUM!D8</f>
        <v>45987</v>
      </c>
      <c r="G1" s="60" t="s">
        <v>236</v>
      </c>
      <c r="H1" s="68">
        <v>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c r="C4" s="81" t="str">
        <f>+SUM!C8</f>
        <v>Ghotki</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E00-000000000000}">
      <formula1>"Yes,Some,No"</formula1>
    </dataValidation>
    <dataValidation type="list" allowBlank="1" showInputMessage="1" showErrorMessage="1" sqref="G79" xr:uid="{00000000-0002-0000-0E00-000001000000}">
      <formula1>"Yes,Some confusion,No"</formula1>
    </dataValidation>
    <dataValidation type="list" allowBlank="1" showInputMessage="1" showErrorMessage="1" sqref="G77" xr:uid="{00000000-0002-0000-0E00-000002000000}">
      <formula1>"Clear,Mixed,Not clear"</formula1>
    </dataValidation>
    <dataValidation type="list" allowBlank="1" showInputMessage="1" showErrorMessage="1" sqref="G76 G78" xr:uid="{00000000-0002-0000-0E00-000003000000}">
      <formula1>"Most,Few,None"</formula1>
    </dataValidation>
    <dataValidation type="list" allowBlank="1" showInputMessage="1" showErrorMessage="1" sqref="G75" xr:uid="{00000000-0002-0000-0E00-000004000000}">
      <formula1>"Clear,Some,Not clear"</formula1>
    </dataValidation>
    <dataValidation type="custom" allowBlank="1" showInputMessage="1" showErrorMessage="1" sqref="C24:C30" xr:uid="{00000000-0002-0000-0E00-000005000000}">
      <formula1>AND(ISNUMBER(--C24),LEN(C24)&gt;=7)</formula1>
    </dataValidation>
    <dataValidation type="decimal" operator="greaterThanOrEqual" allowBlank="1" showInputMessage="1" showErrorMessage="1" sqref="E24:E30" xr:uid="{00000000-0002-0000-0E00-000006000000}">
      <formula1>0</formula1>
    </dataValidation>
    <dataValidation type="whole" operator="greaterThanOrEqual" allowBlank="1" showInputMessage="1" showErrorMessage="1" sqref="C6:C8 D15:D21 E6:E8 G6:G8 G15:G21 G83:G88" xr:uid="{00000000-0002-0000-0E00-000007000000}">
      <formula1>0</formula1>
    </dataValidation>
  </dataValidations>
  <pageMargins left="0.25" right="0.25" top="0.75" bottom="0.75" header="0.3" footer="0.3"/>
  <pageSetup paperSize="9" orientation="portrait" horizontalDpi="0" verticalDpi="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theme="9" tint="0.39997558519241921"/>
  </sheetPr>
  <dimension ref="A1:H102"/>
  <sheetViews>
    <sheetView view="pageBreakPreview" topLeftCell="A32"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+SUM!D10</f>
        <v>45988</v>
      </c>
      <c r="G1" s="60" t="s">
        <v>236</v>
      </c>
      <c r="H1" s="68">
        <v>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812</v>
      </c>
      <c r="C4" s="81" t="str">
        <f>+SUM!C10</f>
        <v>Ghotki</v>
      </c>
      <c r="D4" s="72" t="s">
        <v>813</v>
      </c>
      <c r="E4" s="72" t="s">
        <v>814</v>
      </c>
      <c r="F4" s="73" t="s">
        <v>815</v>
      </c>
      <c r="G4" s="72" t="s">
        <v>816</v>
      </c>
      <c r="H4" s="106" t="s">
        <v>817</v>
      </c>
    </row>
    <row r="5" spans="1:8">
      <c r="A5" s="31" t="s">
        <v>248</v>
      </c>
    </row>
    <row r="6" spans="1:8" s="38" customFormat="1" ht="28" customHeight="1">
      <c r="A6" s="273" t="s">
        <v>249</v>
      </c>
      <c r="B6" s="274"/>
      <c r="C6" s="36">
        <v>33</v>
      </c>
      <c r="D6" s="37" t="s">
        <v>250</v>
      </c>
      <c r="E6" s="74">
        <v>33</v>
      </c>
      <c r="F6" s="275" t="s">
        <v>251</v>
      </c>
      <c r="G6" s="276"/>
      <c r="H6" s="36">
        <v>245</v>
      </c>
    </row>
    <row r="7" spans="1:8" s="38" customFormat="1" ht="42" customHeight="1">
      <c r="A7" s="273" t="s">
        <v>252</v>
      </c>
      <c r="B7" s="274"/>
      <c r="C7" s="36">
        <v>31</v>
      </c>
      <c r="D7" s="39" t="s">
        <v>253</v>
      </c>
      <c r="E7" s="74">
        <v>30</v>
      </c>
      <c r="F7" s="275" t="s">
        <v>254</v>
      </c>
      <c r="G7" s="276"/>
      <c r="H7" s="36">
        <v>32</v>
      </c>
    </row>
    <row r="8" spans="1:8" s="38" customFormat="1" ht="28" customHeight="1">
      <c r="A8" s="273" t="s">
        <v>255</v>
      </c>
      <c r="B8" s="274"/>
      <c r="C8" s="36">
        <v>1</v>
      </c>
      <c r="D8" s="40" t="s">
        <v>256</v>
      </c>
      <c r="E8" s="74"/>
      <c r="F8" s="275" t="s">
        <v>257</v>
      </c>
      <c r="G8" s="276"/>
      <c r="H8" s="36">
        <v>825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29</v>
      </c>
      <c r="E15" s="77" t="s">
        <v>272</v>
      </c>
      <c r="F15" s="77"/>
      <c r="G15" s="77"/>
      <c r="H15" s="65"/>
    </row>
    <row r="16" spans="1:8" ht="15" customHeight="1">
      <c r="A16" s="30">
        <v>2</v>
      </c>
      <c r="B16" s="77" t="s">
        <v>273</v>
      </c>
      <c r="D16" s="73">
        <v>30</v>
      </c>
      <c r="E16" s="77" t="s">
        <v>274</v>
      </c>
      <c r="F16" s="77"/>
      <c r="G16" s="77"/>
      <c r="H16" s="65"/>
    </row>
    <row r="17" spans="1:8" ht="15" customHeight="1">
      <c r="A17" s="30">
        <v>3</v>
      </c>
      <c r="B17" s="77" t="s">
        <v>275</v>
      </c>
      <c r="D17" s="73">
        <v>32</v>
      </c>
      <c r="E17" s="77" t="s">
        <v>276</v>
      </c>
      <c r="F17" s="77"/>
      <c r="G17" s="77"/>
      <c r="H17" s="65"/>
    </row>
    <row r="18" spans="1:8" ht="15" customHeight="1">
      <c r="A18" s="30">
        <v>4</v>
      </c>
      <c r="B18" s="77" t="s">
        <v>277</v>
      </c>
      <c r="D18" s="73">
        <v>30</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818</v>
      </c>
      <c r="C24" s="73" t="s">
        <v>819</v>
      </c>
      <c r="D24" s="35" t="s">
        <v>820</v>
      </c>
      <c r="E24" s="73">
        <v>30</v>
      </c>
      <c r="F24" s="73" t="s">
        <v>295</v>
      </c>
      <c r="G24" s="73"/>
      <c r="H24" s="73" t="s">
        <v>586</v>
      </c>
    </row>
    <row r="25" spans="1:8">
      <c r="A25" s="30">
        <v>2</v>
      </c>
      <c r="B25" s="73" t="s">
        <v>821</v>
      </c>
      <c r="C25" s="73" t="s">
        <v>822</v>
      </c>
      <c r="D25" s="35" t="s">
        <v>820</v>
      </c>
      <c r="E25" s="73">
        <v>25</v>
      </c>
      <c r="F25" s="73"/>
      <c r="G25" s="73"/>
      <c r="H25" s="73" t="s">
        <v>586</v>
      </c>
    </row>
    <row r="26" spans="1:8">
      <c r="A26" s="30">
        <v>3</v>
      </c>
      <c r="B26" s="73" t="s">
        <v>823</v>
      </c>
      <c r="C26" s="73" t="s">
        <v>824</v>
      </c>
      <c r="D26" s="35" t="s">
        <v>820</v>
      </c>
      <c r="E26" s="73">
        <v>20</v>
      </c>
      <c r="F26" s="73"/>
      <c r="G26" s="73"/>
      <c r="H26" s="73" t="s">
        <v>586</v>
      </c>
    </row>
    <row r="27" spans="1:8">
      <c r="A27" s="30">
        <v>4</v>
      </c>
      <c r="B27" s="72" t="s">
        <v>825</v>
      </c>
      <c r="C27" s="73" t="s">
        <v>826</v>
      </c>
      <c r="D27" s="35" t="s">
        <v>820</v>
      </c>
      <c r="E27" s="73">
        <v>30</v>
      </c>
      <c r="F27" s="73"/>
      <c r="G27" s="73"/>
      <c r="H27" s="73"/>
    </row>
    <row r="28" spans="1:8">
      <c r="A28" s="30">
        <v>5</v>
      </c>
      <c r="B28" s="72" t="s">
        <v>453</v>
      </c>
      <c r="C28" s="73" t="s">
        <v>827</v>
      </c>
      <c r="D28" s="35" t="s">
        <v>820</v>
      </c>
      <c r="E28" s="73">
        <v>15</v>
      </c>
      <c r="F28" s="73"/>
      <c r="G28" s="73"/>
      <c r="H28" s="73"/>
    </row>
    <row r="29" spans="1:8">
      <c r="A29" s="30">
        <v>6</v>
      </c>
      <c r="B29" s="73" t="s">
        <v>828</v>
      </c>
      <c r="C29" s="73" t="s">
        <v>829</v>
      </c>
      <c r="D29" s="35" t="s">
        <v>820</v>
      </c>
      <c r="E29" s="73">
        <v>25</v>
      </c>
      <c r="F29" s="73"/>
      <c r="G29" s="73"/>
      <c r="H29" s="73"/>
    </row>
    <row r="30" spans="1:8">
      <c r="A30" s="30">
        <v>7</v>
      </c>
      <c r="B30" s="73" t="s">
        <v>830</v>
      </c>
      <c r="C30" s="73" t="s">
        <v>831</v>
      </c>
      <c r="D30" s="35" t="s">
        <v>820</v>
      </c>
      <c r="E30" s="73">
        <v>30</v>
      </c>
      <c r="F30" s="73"/>
      <c r="G30" s="73"/>
      <c r="H30" s="73"/>
    </row>
    <row r="31" spans="1:8">
      <c r="A31" s="30">
        <v>8</v>
      </c>
      <c r="B31" s="35" t="s">
        <v>832</v>
      </c>
      <c r="C31" s="35" t="s">
        <v>833</v>
      </c>
      <c r="D31" s="35" t="s">
        <v>820</v>
      </c>
      <c r="E31" s="35">
        <v>20</v>
      </c>
      <c r="F31" s="35"/>
      <c r="G31" s="35"/>
      <c r="H31" s="35"/>
    </row>
    <row r="32" spans="1:8">
      <c r="A32" s="30">
        <v>9</v>
      </c>
      <c r="B32" s="35" t="s">
        <v>701</v>
      </c>
      <c r="C32" s="35" t="s">
        <v>834</v>
      </c>
      <c r="D32" s="35" t="s">
        <v>820</v>
      </c>
      <c r="E32" s="35">
        <v>25</v>
      </c>
      <c r="F32" s="35"/>
      <c r="G32" s="35"/>
      <c r="H32" s="35" t="s">
        <v>586</v>
      </c>
    </row>
    <row r="33" spans="1:8">
      <c r="A33" s="30">
        <v>10</v>
      </c>
      <c r="B33" s="35" t="s">
        <v>835</v>
      </c>
      <c r="C33" s="35" t="s">
        <v>836</v>
      </c>
      <c r="D33" s="35" t="s">
        <v>820</v>
      </c>
      <c r="E33" s="35">
        <v>30</v>
      </c>
      <c r="F33" s="35"/>
      <c r="G33" s="35"/>
      <c r="H33" s="35"/>
    </row>
    <row r="34" spans="1:8">
      <c r="A34" s="30">
        <v>11</v>
      </c>
      <c r="B34" s="35" t="s">
        <v>837</v>
      </c>
      <c r="C34" s="35" t="s">
        <v>838</v>
      </c>
      <c r="D34" s="35" t="s">
        <v>820</v>
      </c>
      <c r="E34" s="35">
        <v>25</v>
      </c>
      <c r="F34" s="35"/>
      <c r="G34" s="35"/>
      <c r="H34" s="35"/>
    </row>
    <row r="35" spans="1:8">
      <c r="A35" s="30">
        <v>12</v>
      </c>
      <c r="B35" s="35" t="s">
        <v>839</v>
      </c>
      <c r="C35" s="35" t="s">
        <v>840</v>
      </c>
      <c r="D35" s="35" t="s">
        <v>820</v>
      </c>
      <c r="E35" s="35">
        <v>25</v>
      </c>
      <c r="F35" s="35"/>
      <c r="G35" s="35"/>
      <c r="H35" s="35"/>
    </row>
    <row r="36" spans="1:8">
      <c r="A36" s="30">
        <v>13</v>
      </c>
      <c r="B36" s="35" t="s">
        <v>511</v>
      </c>
      <c r="C36" s="35" t="s">
        <v>841</v>
      </c>
      <c r="D36" s="35" t="s">
        <v>820</v>
      </c>
      <c r="E36" s="35">
        <v>30</v>
      </c>
      <c r="F36" s="35"/>
      <c r="G36" s="35"/>
      <c r="H36" s="35"/>
    </row>
    <row r="37" spans="1:8">
      <c r="A37" s="30">
        <v>14</v>
      </c>
      <c r="B37" s="35" t="s">
        <v>842</v>
      </c>
      <c r="C37" s="35" t="s">
        <v>843</v>
      </c>
      <c r="D37" s="35" t="s">
        <v>820</v>
      </c>
      <c r="E37" s="35">
        <v>25</v>
      </c>
      <c r="F37" s="35"/>
      <c r="G37" s="35"/>
      <c r="H37" s="35"/>
    </row>
    <row r="38" spans="1:8">
      <c r="A38" s="30">
        <v>15</v>
      </c>
      <c r="B38" s="35" t="s">
        <v>844</v>
      </c>
      <c r="C38" s="35" t="s">
        <v>845</v>
      </c>
      <c r="D38" s="35" t="s">
        <v>820</v>
      </c>
      <c r="E38" s="35">
        <v>40</v>
      </c>
      <c r="F38" s="35"/>
      <c r="G38" s="35"/>
      <c r="H38" s="35"/>
    </row>
    <row r="39" spans="1:8">
      <c r="A39" s="30">
        <v>16</v>
      </c>
      <c r="B39" s="35" t="s">
        <v>846</v>
      </c>
      <c r="C39" s="35" t="s">
        <v>847</v>
      </c>
      <c r="D39" s="35" t="s">
        <v>820</v>
      </c>
      <c r="E39" s="35">
        <v>25</v>
      </c>
      <c r="F39" s="35"/>
      <c r="G39" s="35"/>
      <c r="H39" s="35" t="s">
        <v>586</v>
      </c>
    </row>
    <row r="40" spans="1:8">
      <c r="A40" s="30">
        <v>17</v>
      </c>
      <c r="B40" s="35" t="s">
        <v>848</v>
      </c>
      <c r="C40" s="35" t="s">
        <v>849</v>
      </c>
      <c r="D40" s="35" t="s">
        <v>820</v>
      </c>
      <c r="E40" s="35">
        <v>20</v>
      </c>
      <c r="F40" s="35"/>
      <c r="G40" s="35"/>
      <c r="H40" s="35"/>
    </row>
    <row r="41" spans="1:8">
      <c r="A41" s="30">
        <v>18</v>
      </c>
      <c r="B41" s="35" t="s">
        <v>850</v>
      </c>
      <c r="C41" s="35" t="s">
        <v>851</v>
      </c>
      <c r="D41" s="35" t="s">
        <v>820</v>
      </c>
      <c r="E41" s="35">
        <v>25</v>
      </c>
      <c r="F41" s="35"/>
      <c r="G41" s="35"/>
      <c r="H41" s="35"/>
    </row>
    <row r="42" spans="1:8">
      <c r="A42" s="30">
        <v>19</v>
      </c>
      <c r="B42" s="35" t="s">
        <v>852</v>
      </c>
      <c r="C42" s="35" t="s">
        <v>853</v>
      </c>
      <c r="D42" s="35" t="s">
        <v>820</v>
      </c>
      <c r="E42" s="35">
        <v>25</v>
      </c>
      <c r="F42" s="35"/>
      <c r="G42" s="35"/>
      <c r="H42" s="35"/>
    </row>
    <row r="43" spans="1:8">
      <c r="A43" s="30">
        <v>20</v>
      </c>
      <c r="B43" s="35" t="s">
        <v>854</v>
      </c>
      <c r="C43" s="35" t="s">
        <v>855</v>
      </c>
      <c r="D43" s="35" t="s">
        <v>820</v>
      </c>
      <c r="E43" s="35">
        <v>20</v>
      </c>
      <c r="F43" s="35" t="s">
        <v>322</v>
      </c>
      <c r="G43" s="35"/>
      <c r="H43" s="35"/>
    </row>
    <row r="44" spans="1:8">
      <c r="A44" s="30">
        <v>21</v>
      </c>
      <c r="B44" s="35" t="s">
        <v>856</v>
      </c>
      <c r="C44" s="35" t="s">
        <v>857</v>
      </c>
      <c r="D44" s="35" t="s">
        <v>820</v>
      </c>
      <c r="E44" s="35">
        <v>40</v>
      </c>
      <c r="F44" s="35"/>
      <c r="G44" s="35"/>
      <c r="H44" s="35"/>
    </row>
    <row r="45" spans="1:8">
      <c r="A45" s="30">
        <v>22</v>
      </c>
      <c r="B45" s="35" t="s">
        <v>858</v>
      </c>
      <c r="C45" s="35" t="s">
        <v>859</v>
      </c>
      <c r="D45" s="35" t="s">
        <v>820</v>
      </c>
      <c r="E45" s="35">
        <v>25</v>
      </c>
      <c r="F45" s="35" t="s">
        <v>295</v>
      </c>
      <c r="G45" s="35"/>
      <c r="H45" s="35"/>
    </row>
    <row r="46" spans="1:8">
      <c r="A46" s="30">
        <v>23</v>
      </c>
      <c r="B46" s="35" t="s">
        <v>860</v>
      </c>
      <c r="C46" s="35" t="s">
        <v>861</v>
      </c>
      <c r="D46" s="35" t="s">
        <v>820</v>
      </c>
      <c r="E46" s="35">
        <v>25</v>
      </c>
      <c r="F46" s="35"/>
      <c r="G46" s="35"/>
      <c r="H46" s="35"/>
    </row>
    <row r="47" spans="1:8">
      <c r="A47" s="30">
        <v>24</v>
      </c>
      <c r="B47" s="35" t="s">
        <v>862</v>
      </c>
      <c r="C47" s="35" t="s">
        <v>863</v>
      </c>
      <c r="D47" s="35" t="s">
        <v>820</v>
      </c>
      <c r="E47" s="35">
        <v>25</v>
      </c>
      <c r="F47" s="35" t="s">
        <v>295</v>
      </c>
      <c r="G47" s="35"/>
      <c r="H47" s="35"/>
    </row>
    <row r="48" spans="1:8">
      <c r="A48" s="30">
        <v>25</v>
      </c>
      <c r="B48" s="35" t="s">
        <v>864</v>
      </c>
      <c r="C48" s="35" t="s">
        <v>865</v>
      </c>
      <c r="D48" s="35" t="s">
        <v>820</v>
      </c>
      <c r="E48" s="35">
        <v>25</v>
      </c>
      <c r="F48" s="35"/>
      <c r="G48" s="35"/>
      <c r="H48" s="35"/>
    </row>
    <row r="49" spans="1:8">
      <c r="A49" s="30">
        <v>26</v>
      </c>
      <c r="B49" s="35" t="s">
        <v>866</v>
      </c>
      <c r="C49" s="35" t="s">
        <v>867</v>
      </c>
      <c r="D49" s="35" t="s">
        <v>820</v>
      </c>
      <c r="E49" s="35">
        <v>30</v>
      </c>
      <c r="F49" s="35"/>
      <c r="G49" s="35"/>
      <c r="H49" s="35"/>
    </row>
    <row r="50" spans="1:8">
      <c r="A50" s="30">
        <v>27</v>
      </c>
      <c r="B50" s="35" t="s">
        <v>868</v>
      </c>
      <c r="C50" s="35" t="s">
        <v>869</v>
      </c>
      <c r="D50" s="35" t="s">
        <v>820</v>
      </c>
      <c r="E50" s="35">
        <v>20</v>
      </c>
      <c r="F50" s="35"/>
      <c r="G50" s="35"/>
      <c r="H50" s="35"/>
    </row>
    <row r="51" spans="1:8">
      <c r="A51" s="30">
        <v>28</v>
      </c>
      <c r="B51" s="34" t="s">
        <v>870</v>
      </c>
      <c r="C51" s="35" t="s">
        <v>871</v>
      </c>
      <c r="D51" s="35" t="s">
        <v>820</v>
      </c>
      <c r="E51" s="35">
        <v>25</v>
      </c>
      <c r="F51" s="35"/>
      <c r="G51" s="35"/>
      <c r="H51" s="35"/>
    </row>
    <row r="52" spans="1:8">
      <c r="A52" s="30">
        <v>29</v>
      </c>
      <c r="B52" s="34" t="s">
        <v>872</v>
      </c>
      <c r="C52" s="35" t="s">
        <v>873</v>
      </c>
      <c r="D52" s="35" t="s">
        <v>820</v>
      </c>
      <c r="E52" s="35">
        <v>15</v>
      </c>
      <c r="F52" s="35"/>
      <c r="G52" s="35"/>
      <c r="H52" s="35"/>
    </row>
    <row r="53" spans="1:8">
      <c r="A53" s="30">
        <v>30</v>
      </c>
      <c r="B53" s="35" t="s">
        <v>874</v>
      </c>
      <c r="C53" s="35" t="s">
        <v>875</v>
      </c>
      <c r="D53" s="35" t="s">
        <v>820</v>
      </c>
      <c r="E53" s="35">
        <v>20</v>
      </c>
      <c r="F53" s="35"/>
      <c r="G53" s="35"/>
      <c r="H53" s="35"/>
    </row>
    <row r="54" spans="1:8">
      <c r="A54" s="30">
        <v>31</v>
      </c>
      <c r="B54" s="35" t="s">
        <v>876</v>
      </c>
      <c r="C54" s="35" t="s">
        <v>877</v>
      </c>
      <c r="D54" s="35" t="s">
        <v>820</v>
      </c>
      <c r="E54" s="35">
        <v>25</v>
      </c>
      <c r="F54" s="35"/>
      <c r="G54" s="35"/>
      <c r="H54" s="35"/>
    </row>
    <row r="55" spans="1:8">
      <c r="A55" s="30">
        <v>32</v>
      </c>
      <c r="B55" s="35" t="s">
        <v>480</v>
      </c>
      <c r="C55" s="35" t="s">
        <v>878</v>
      </c>
      <c r="D55" s="35" t="s">
        <v>820</v>
      </c>
      <c r="E55" s="35">
        <v>30</v>
      </c>
      <c r="F55" s="35"/>
      <c r="G55" s="35"/>
      <c r="H55" s="35"/>
    </row>
    <row r="56" spans="1:8">
      <c r="A56" s="30">
        <v>33</v>
      </c>
      <c r="B56" s="35" t="s">
        <v>879</v>
      </c>
      <c r="C56" s="35" t="s">
        <v>880</v>
      </c>
      <c r="D56" s="35" t="s">
        <v>820</v>
      </c>
      <c r="E56" s="35">
        <v>30</v>
      </c>
      <c r="F56" s="35"/>
      <c r="G56" s="35"/>
      <c r="H56" s="35" t="s">
        <v>586</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881</v>
      </c>
      <c r="E67" s="51"/>
      <c r="G67" s="51"/>
    </row>
    <row r="68" spans="1:7" ht="16" customHeight="1">
      <c r="A68" s="51"/>
      <c r="B68" s="51"/>
      <c r="C68" s="30" t="s">
        <v>368</v>
      </c>
      <c r="D68" s="51" t="s">
        <v>818</v>
      </c>
      <c r="E68" s="30" t="s">
        <v>369</v>
      </c>
      <c r="F68" s="107" t="s">
        <v>882</v>
      </c>
      <c r="G68" s="30" t="s">
        <v>370</v>
      </c>
    </row>
    <row r="69" spans="1:7">
      <c r="A69" s="30" t="s">
        <v>371</v>
      </c>
      <c r="E69" s="50"/>
      <c r="G69" s="50"/>
    </row>
    <row r="70" spans="1:7" ht="16" customHeight="1">
      <c r="A70" s="51"/>
      <c r="B70" s="51"/>
      <c r="C70" s="30" t="s">
        <v>368</v>
      </c>
      <c r="D70" s="107" t="s">
        <v>883</v>
      </c>
      <c r="E70" s="30" t="s">
        <v>369</v>
      </c>
      <c r="F70" s="107" t="s">
        <v>884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30</v>
      </c>
    </row>
    <row r="84" spans="1:7">
      <c r="A84" s="30">
        <v>2</v>
      </c>
      <c r="B84" s="30" t="s">
        <v>397</v>
      </c>
      <c r="E84" s="30" t="s">
        <v>396</v>
      </c>
      <c r="G84" s="35">
        <v>2</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85</v>
      </c>
    </row>
    <row r="88" spans="1:7">
      <c r="A88" s="30">
        <v>6</v>
      </c>
      <c r="B88" s="30" t="s">
        <v>401</v>
      </c>
      <c r="E88" s="30" t="s">
        <v>396</v>
      </c>
      <c r="G88" s="35">
        <v>20</v>
      </c>
    </row>
    <row r="89" spans="1:7">
      <c r="A89" s="30">
        <v>7</v>
      </c>
      <c r="B89" s="30" t="s">
        <v>402</v>
      </c>
      <c r="E89" s="83" t="s">
        <v>403</v>
      </c>
      <c r="G89" s="35" t="s">
        <v>576</v>
      </c>
    </row>
    <row r="90" spans="1:7">
      <c r="A90" s="30">
        <v>8</v>
      </c>
      <c r="B90" s="30" t="s">
        <v>404</v>
      </c>
      <c r="E90" s="83" t="s">
        <v>405</v>
      </c>
      <c r="G90" s="35" t="s">
        <v>885</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809</v>
      </c>
      <c r="H100" s="50"/>
    </row>
    <row r="101" spans="1:8">
      <c r="A101" s="30">
        <v>4</v>
      </c>
      <c r="B101" s="30" t="s">
        <v>421</v>
      </c>
      <c r="F101" s="50"/>
      <c r="G101" s="50"/>
      <c r="H101" s="50"/>
    </row>
    <row r="102" spans="1:8">
      <c r="A102" s="30">
        <v>5</v>
      </c>
      <c r="B102" s="30" t="s">
        <v>422</v>
      </c>
      <c r="F102" s="50"/>
      <c r="G102" s="50" t="s">
        <v>502</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0F00-000000000000}">
      <formula1>0</formula1>
    </dataValidation>
    <dataValidation type="decimal" operator="greaterThanOrEqual" allowBlank="1" showInputMessage="1" showErrorMessage="1" sqref="E24:E30" xr:uid="{00000000-0002-0000-0F00-000001000000}">
      <formula1>0</formula1>
    </dataValidation>
    <dataValidation type="custom" allowBlank="1" showInputMessage="1" showErrorMessage="1" sqref="C24:C30" xr:uid="{00000000-0002-0000-0F00-000002000000}">
      <formula1>AND(ISNUMBER(--C24),LEN(C24)&gt;=7)</formula1>
    </dataValidation>
    <dataValidation type="list" allowBlank="1" showInputMessage="1" showErrorMessage="1" sqref="G75" xr:uid="{00000000-0002-0000-0F00-000003000000}">
      <formula1>"Clear,Some,Not clear"</formula1>
    </dataValidation>
    <dataValidation type="list" allowBlank="1" showInputMessage="1" showErrorMessage="1" sqref="G76 G78" xr:uid="{00000000-0002-0000-0F00-000004000000}">
      <formula1>"Most,Few,None"</formula1>
    </dataValidation>
    <dataValidation type="list" allowBlank="1" showInputMessage="1" showErrorMessage="1" sqref="G77" xr:uid="{00000000-0002-0000-0F00-000005000000}">
      <formula1>"Clear,Mixed,Not clear"</formula1>
    </dataValidation>
    <dataValidation type="list" allowBlank="1" showInputMessage="1" showErrorMessage="1" sqref="G79" xr:uid="{00000000-0002-0000-0F00-000006000000}">
      <formula1>"Yes,Some confusion,No"</formula1>
    </dataValidation>
    <dataValidation type="list" allowBlank="1" showInputMessage="1" showErrorMessage="1" sqref="G80" xr:uid="{00000000-0002-0000-0F00-000007000000}">
      <formula1>"Yes,Some,No"</formula1>
    </dataValidation>
  </dataValidations>
  <hyperlinks>
    <hyperlink ref="H4" r:id="rId1" xr:uid="{00000000-0004-0000-0F00-000000000000}"/>
  </hyperlinks>
  <pageMargins left="0.25" right="0.25" top="0.75" bottom="0.75" header="0.3" footer="0.3"/>
  <pageSetup paperSize="9" orientation="portrait" horizontalDpi="0" verticalDpi="0"/>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9" tint="0.39997558519241921"/>
  </sheetPr>
  <dimension ref="A1:H102"/>
  <sheetViews>
    <sheetView view="pageBreakPreview" topLeftCell="A30" zoomScale="179" zoomScaleNormal="130" zoomScaleSheetLayoutView="150" workbookViewId="0">
      <selection activeCell="D24" sqref="D24:D5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164062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+D4S1!F1</f>
        <v>45988</v>
      </c>
      <c r="G1" s="60" t="s">
        <v>236</v>
      </c>
      <c r="H1" s="68">
        <f>+D4S1!H1</f>
        <v>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886</v>
      </c>
      <c r="C4" s="81" t="str">
        <f>+D4S1!C4</f>
        <v>Ghotki</v>
      </c>
      <c r="D4" s="72" t="s">
        <v>533</v>
      </c>
      <c r="E4" s="72" t="s">
        <v>887</v>
      </c>
      <c r="F4" s="73" t="s">
        <v>888</v>
      </c>
      <c r="G4" s="72" t="s">
        <v>889</v>
      </c>
      <c r="H4" s="136" t="s">
        <v>890</v>
      </c>
    </row>
    <row r="5" spans="1:8">
      <c r="A5" s="31" t="s">
        <v>248</v>
      </c>
    </row>
    <row r="6" spans="1:8" s="38" customFormat="1" ht="28" customHeight="1">
      <c r="A6" s="273" t="s">
        <v>249</v>
      </c>
      <c r="B6" s="274"/>
      <c r="C6" s="36">
        <v>35</v>
      </c>
      <c r="D6" s="37" t="s">
        <v>250</v>
      </c>
      <c r="E6" s="74">
        <v>35</v>
      </c>
      <c r="F6" s="275" t="s">
        <v>251</v>
      </c>
      <c r="G6" s="276"/>
      <c r="H6" s="36">
        <v>1063</v>
      </c>
    </row>
    <row r="7" spans="1:8" s="38" customFormat="1" ht="42" customHeight="1">
      <c r="A7" s="273" t="s">
        <v>252</v>
      </c>
      <c r="B7" s="274"/>
      <c r="C7" s="36">
        <v>31</v>
      </c>
      <c r="D7" s="39" t="s">
        <v>253</v>
      </c>
      <c r="E7" s="74">
        <v>28</v>
      </c>
      <c r="F7" s="275" t="s">
        <v>254</v>
      </c>
      <c r="G7" s="276"/>
      <c r="H7" s="36">
        <v>33</v>
      </c>
    </row>
    <row r="8" spans="1:8" s="38" customFormat="1" ht="28" customHeight="1">
      <c r="A8" s="273" t="s">
        <v>255</v>
      </c>
      <c r="B8" s="274"/>
      <c r="C8" s="36">
        <v>2</v>
      </c>
      <c r="D8" s="40" t="s">
        <v>256</v>
      </c>
      <c r="E8" s="74"/>
      <c r="F8" s="275" t="s">
        <v>257</v>
      </c>
      <c r="G8" s="276"/>
      <c r="H8" s="36">
        <v>1000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28</v>
      </c>
      <c r="E15" s="77" t="s">
        <v>272</v>
      </c>
      <c r="F15" s="77"/>
      <c r="G15" s="77"/>
      <c r="H15" s="65"/>
    </row>
    <row r="16" spans="1:8" ht="15" customHeight="1">
      <c r="A16" s="30">
        <v>2</v>
      </c>
      <c r="B16" s="77" t="s">
        <v>273</v>
      </c>
      <c r="D16" s="73">
        <v>30</v>
      </c>
      <c r="E16" s="77" t="s">
        <v>274</v>
      </c>
      <c r="F16" s="77"/>
      <c r="G16" s="77"/>
      <c r="H16" s="65"/>
    </row>
    <row r="17" spans="1:8" ht="15" customHeight="1">
      <c r="A17" s="30">
        <v>3</v>
      </c>
      <c r="B17" s="77" t="s">
        <v>275</v>
      </c>
      <c r="D17" s="73">
        <v>32</v>
      </c>
      <c r="E17" s="77" t="s">
        <v>276</v>
      </c>
      <c r="F17" s="77"/>
      <c r="G17" s="77"/>
      <c r="H17" s="65"/>
    </row>
    <row r="18" spans="1:8" ht="15" customHeight="1">
      <c r="A18" s="30">
        <v>4</v>
      </c>
      <c r="B18" s="77" t="s">
        <v>277</v>
      </c>
      <c r="D18" s="73">
        <v>28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891</v>
      </c>
      <c r="C24" s="73" t="s">
        <v>892</v>
      </c>
      <c r="D24" s="35" t="s">
        <v>893</v>
      </c>
      <c r="E24" s="73">
        <v>80</v>
      </c>
      <c r="F24" s="73" t="s">
        <v>295</v>
      </c>
      <c r="G24" s="73"/>
      <c r="H24" s="73" t="s">
        <v>586</v>
      </c>
    </row>
    <row r="25" spans="1:8">
      <c r="A25" s="30">
        <v>2</v>
      </c>
      <c r="B25" s="73" t="s">
        <v>541</v>
      </c>
      <c r="C25" s="73" t="s">
        <v>894</v>
      </c>
      <c r="D25" s="35" t="s">
        <v>893</v>
      </c>
      <c r="E25" s="73">
        <v>90</v>
      </c>
      <c r="F25" s="73" t="s">
        <v>295</v>
      </c>
      <c r="G25" s="73"/>
      <c r="H25" s="73" t="s">
        <v>586</v>
      </c>
    </row>
    <row r="26" spans="1:8">
      <c r="A26" s="30">
        <v>3</v>
      </c>
      <c r="B26" s="73" t="s">
        <v>895</v>
      </c>
      <c r="C26" s="73" t="s">
        <v>896</v>
      </c>
      <c r="D26" s="35" t="s">
        <v>893</v>
      </c>
      <c r="E26" s="73">
        <v>70</v>
      </c>
      <c r="F26" s="73" t="s">
        <v>295</v>
      </c>
      <c r="G26" s="73"/>
      <c r="H26" s="73"/>
    </row>
    <row r="27" spans="1:8">
      <c r="A27" s="30">
        <v>4</v>
      </c>
      <c r="B27" s="72" t="s">
        <v>897</v>
      </c>
      <c r="C27" s="73" t="s">
        <v>898</v>
      </c>
      <c r="D27" s="35" t="s">
        <v>893</v>
      </c>
      <c r="E27" s="73">
        <v>100</v>
      </c>
      <c r="F27" s="73" t="s">
        <v>295</v>
      </c>
      <c r="G27" s="73"/>
      <c r="H27" s="73"/>
    </row>
    <row r="28" spans="1:8">
      <c r="A28" s="30">
        <v>5</v>
      </c>
      <c r="B28" s="72" t="s">
        <v>899</v>
      </c>
      <c r="C28" s="73" t="s">
        <v>900</v>
      </c>
      <c r="D28" s="35" t="s">
        <v>893</v>
      </c>
      <c r="E28" s="73">
        <v>30</v>
      </c>
      <c r="F28" s="73" t="s">
        <v>295</v>
      </c>
      <c r="G28" s="73"/>
      <c r="H28" s="73"/>
    </row>
    <row r="29" spans="1:8">
      <c r="A29" s="30">
        <v>6</v>
      </c>
      <c r="B29" s="73" t="s">
        <v>901</v>
      </c>
      <c r="C29" s="73" t="s">
        <v>902</v>
      </c>
      <c r="D29" s="35" t="s">
        <v>893</v>
      </c>
      <c r="E29" s="73">
        <v>25</v>
      </c>
      <c r="F29" s="73" t="s">
        <v>295</v>
      </c>
      <c r="G29" s="73"/>
      <c r="H29" s="73"/>
    </row>
    <row r="30" spans="1:8">
      <c r="A30" s="30">
        <v>7</v>
      </c>
      <c r="B30" s="73" t="s">
        <v>903</v>
      </c>
      <c r="C30" s="73" t="s">
        <v>904</v>
      </c>
      <c r="D30" s="35" t="s">
        <v>893</v>
      </c>
      <c r="E30" s="73">
        <v>15</v>
      </c>
      <c r="F30" s="73" t="s">
        <v>295</v>
      </c>
      <c r="G30" s="73"/>
      <c r="H30" s="73"/>
    </row>
    <row r="31" spans="1:8">
      <c r="A31" s="30">
        <v>8</v>
      </c>
      <c r="B31" s="35" t="s">
        <v>905</v>
      </c>
      <c r="C31" s="35"/>
      <c r="D31" s="35" t="s">
        <v>893</v>
      </c>
      <c r="E31" s="35">
        <v>8</v>
      </c>
      <c r="F31" s="35" t="s">
        <v>295</v>
      </c>
      <c r="G31" s="35"/>
      <c r="H31" s="35"/>
    </row>
    <row r="32" spans="1:8">
      <c r="A32" s="30">
        <v>9</v>
      </c>
      <c r="B32" s="35" t="s">
        <v>639</v>
      </c>
      <c r="C32" s="35" t="s">
        <v>906</v>
      </c>
      <c r="D32" s="35" t="s">
        <v>893</v>
      </c>
      <c r="E32" s="35">
        <v>20</v>
      </c>
      <c r="F32" s="35" t="s">
        <v>295</v>
      </c>
      <c r="G32" s="35"/>
      <c r="H32" s="35"/>
    </row>
    <row r="33" spans="1:8">
      <c r="A33" s="30">
        <v>10</v>
      </c>
      <c r="B33" s="35" t="s">
        <v>907</v>
      </c>
      <c r="C33" s="35" t="s">
        <v>908</v>
      </c>
      <c r="D33" s="35" t="s">
        <v>893</v>
      </c>
      <c r="E33" s="35">
        <v>15</v>
      </c>
      <c r="F33" s="35" t="s">
        <v>295</v>
      </c>
      <c r="G33" s="35"/>
      <c r="H33" s="35"/>
    </row>
    <row r="34" spans="1:8">
      <c r="A34" s="30">
        <v>11</v>
      </c>
      <c r="B34" s="35" t="s">
        <v>909</v>
      </c>
      <c r="C34" s="35" t="s">
        <v>910</v>
      </c>
      <c r="D34" s="35" t="s">
        <v>893</v>
      </c>
      <c r="E34" s="35">
        <v>25</v>
      </c>
      <c r="F34" s="35" t="s">
        <v>295</v>
      </c>
      <c r="G34" s="35"/>
      <c r="H34" s="35"/>
    </row>
    <row r="35" spans="1:8">
      <c r="A35" s="30">
        <v>12</v>
      </c>
      <c r="B35" s="35" t="s">
        <v>911</v>
      </c>
      <c r="C35" s="35" t="s">
        <v>912</v>
      </c>
      <c r="D35" s="35" t="s">
        <v>893</v>
      </c>
      <c r="E35" s="35">
        <v>8</v>
      </c>
      <c r="F35" s="35" t="s">
        <v>295</v>
      </c>
      <c r="G35" s="35"/>
      <c r="H35" s="35" t="s">
        <v>586</v>
      </c>
    </row>
    <row r="36" spans="1:8">
      <c r="A36" s="30">
        <v>13</v>
      </c>
      <c r="B36" s="35" t="s">
        <v>913</v>
      </c>
      <c r="C36" s="35"/>
      <c r="D36" s="35" t="s">
        <v>893</v>
      </c>
      <c r="E36" s="35">
        <v>15</v>
      </c>
      <c r="F36" s="35" t="s">
        <v>295</v>
      </c>
      <c r="G36" s="35"/>
      <c r="H36" s="35"/>
    </row>
    <row r="37" spans="1:8">
      <c r="A37" s="30">
        <v>14</v>
      </c>
      <c r="B37" s="35" t="s">
        <v>914</v>
      </c>
      <c r="C37" s="35" t="s">
        <v>915</v>
      </c>
      <c r="D37" s="35" t="s">
        <v>893</v>
      </c>
      <c r="E37" s="35">
        <v>15</v>
      </c>
      <c r="F37" s="35" t="s">
        <v>295</v>
      </c>
      <c r="G37" s="35"/>
      <c r="H37" s="35"/>
    </row>
    <row r="38" spans="1:8">
      <c r="A38" s="30">
        <v>15</v>
      </c>
      <c r="B38" s="35" t="s">
        <v>916</v>
      </c>
      <c r="C38" s="35" t="s">
        <v>917</v>
      </c>
      <c r="D38" s="35" t="s">
        <v>893</v>
      </c>
      <c r="E38" s="35">
        <v>10</v>
      </c>
      <c r="F38" s="35" t="s">
        <v>295</v>
      </c>
      <c r="G38" s="35"/>
      <c r="H38" s="35"/>
    </row>
    <row r="39" spans="1:8">
      <c r="A39" s="30">
        <v>16</v>
      </c>
      <c r="B39" s="35" t="s">
        <v>918</v>
      </c>
      <c r="C39" s="35" t="s">
        <v>919</v>
      </c>
      <c r="D39" s="35" t="s">
        <v>893</v>
      </c>
      <c r="E39" s="35">
        <v>10</v>
      </c>
      <c r="F39" s="35" t="s">
        <v>74</v>
      </c>
      <c r="G39" s="35" t="s">
        <v>310</v>
      </c>
      <c r="H39" s="35"/>
    </row>
    <row r="40" spans="1:8">
      <c r="A40" s="30">
        <v>17</v>
      </c>
      <c r="B40" s="35" t="s">
        <v>920</v>
      </c>
      <c r="C40" s="35" t="s">
        <v>921</v>
      </c>
      <c r="D40" s="35" t="s">
        <v>893</v>
      </c>
      <c r="E40" s="35">
        <v>25</v>
      </c>
      <c r="F40" s="35" t="s">
        <v>295</v>
      </c>
      <c r="G40" s="35"/>
      <c r="H40" s="35"/>
    </row>
    <row r="41" spans="1:8">
      <c r="A41" s="30">
        <v>18</v>
      </c>
      <c r="B41" s="35" t="s">
        <v>922</v>
      </c>
      <c r="C41" s="35" t="s">
        <v>923</v>
      </c>
      <c r="D41" s="35" t="s">
        <v>893</v>
      </c>
      <c r="E41" s="35">
        <v>25</v>
      </c>
      <c r="F41" s="35" t="s">
        <v>295</v>
      </c>
      <c r="G41" s="35"/>
      <c r="H41" s="35"/>
    </row>
    <row r="42" spans="1:8">
      <c r="A42" s="30">
        <v>19</v>
      </c>
      <c r="B42" s="35" t="s">
        <v>924</v>
      </c>
      <c r="C42" s="35" t="s">
        <v>925</v>
      </c>
      <c r="D42" s="35" t="s">
        <v>893</v>
      </c>
      <c r="E42" s="35">
        <v>40</v>
      </c>
      <c r="F42" s="35" t="s">
        <v>295</v>
      </c>
      <c r="G42" s="35"/>
      <c r="H42" s="35" t="s">
        <v>586</v>
      </c>
    </row>
    <row r="43" spans="1:8">
      <c r="A43" s="30">
        <v>20</v>
      </c>
      <c r="B43" s="35" t="s">
        <v>911</v>
      </c>
      <c r="C43" s="35" t="s">
        <v>926</v>
      </c>
      <c r="D43" s="35" t="s">
        <v>893</v>
      </c>
      <c r="E43" s="35">
        <v>50</v>
      </c>
      <c r="F43" s="35" t="s">
        <v>295</v>
      </c>
      <c r="G43" s="35"/>
      <c r="H43" s="35"/>
    </row>
    <row r="44" spans="1:8">
      <c r="A44" s="30">
        <v>21</v>
      </c>
      <c r="B44" s="35" t="s">
        <v>924</v>
      </c>
      <c r="C44" s="35" t="s">
        <v>927</v>
      </c>
      <c r="D44" s="35" t="s">
        <v>893</v>
      </c>
      <c r="E44" s="35">
        <v>30</v>
      </c>
      <c r="F44" s="35" t="s">
        <v>295</v>
      </c>
      <c r="G44" s="35"/>
      <c r="H44" s="35"/>
    </row>
    <row r="45" spans="1:8">
      <c r="A45" s="30">
        <v>22</v>
      </c>
      <c r="B45" s="35" t="s">
        <v>928</v>
      </c>
      <c r="C45" s="35" t="s">
        <v>929</v>
      </c>
      <c r="D45" s="35" t="s">
        <v>893</v>
      </c>
      <c r="E45" s="35">
        <v>10</v>
      </c>
      <c r="F45" s="35" t="s">
        <v>74</v>
      </c>
      <c r="G45" s="35" t="s">
        <v>930</v>
      </c>
      <c r="H45" s="35"/>
    </row>
    <row r="46" spans="1:8">
      <c r="A46" s="30">
        <v>23</v>
      </c>
      <c r="B46" s="35" t="s">
        <v>931</v>
      </c>
      <c r="C46" s="35" t="s">
        <v>932</v>
      </c>
      <c r="D46" s="35" t="s">
        <v>893</v>
      </c>
      <c r="E46" s="35">
        <v>20</v>
      </c>
      <c r="F46" s="35" t="s">
        <v>295</v>
      </c>
      <c r="G46" s="35"/>
      <c r="H46" s="35" t="s">
        <v>586</v>
      </c>
    </row>
    <row r="47" spans="1:8">
      <c r="A47" s="30">
        <v>24</v>
      </c>
      <c r="B47" s="35" t="s">
        <v>933</v>
      </c>
      <c r="C47" s="35" t="s">
        <v>934</v>
      </c>
      <c r="D47" s="35" t="s">
        <v>893</v>
      </c>
      <c r="E47" s="35">
        <v>25</v>
      </c>
      <c r="F47" s="35" t="s">
        <v>295</v>
      </c>
      <c r="G47" s="35"/>
      <c r="H47" s="35"/>
    </row>
    <row r="48" spans="1:8">
      <c r="A48" s="30">
        <v>25</v>
      </c>
      <c r="B48" s="35" t="s">
        <v>300</v>
      </c>
      <c r="C48" s="35" t="s">
        <v>935</v>
      </c>
      <c r="D48" s="35" t="s">
        <v>893</v>
      </c>
      <c r="E48" s="35">
        <v>10</v>
      </c>
      <c r="F48" s="35" t="s">
        <v>74</v>
      </c>
      <c r="G48" s="35" t="s">
        <v>930</v>
      </c>
      <c r="H48" s="35"/>
    </row>
    <row r="49" spans="1:8">
      <c r="A49" s="30">
        <v>26</v>
      </c>
      <c r="B49" s="35" t="s">
        <v>936</v>
      </c>
      <c r="C49" s="35"/>
      <c r="D49" s="35" t="s">
        <v>893</v>
      </c>
      <c r="E49" s="35">
        <v>15</v>
      </c>
      <c r="F49" s="35" t="s">
        <v>295</v>
      </c>
      <c r="G49" s="35"/>
      <c r="H49" s="35"/>
    </row>
    <row r="50" spans="1:8">
      <c r="A50" s="30">
        <v>27</v>
      </c>
      <c r="B50" s="35" t="s">
        <v>937</v>
      </c>
      <c r="C50" s="35" t="s">
        <v>938</v>
      </c>
      <c r="D50" s="35" t="s">
        <v>893</v>
      </c>
      <c r="E50" s="35">
        <v>30</v>
      </c>
      <c r="F50" s="35" t="s">
        <v>295</v>
      </c>
      <c r="G50" s="35"/>
      <c r="H50" s="35"/>
    </row>
    <row r="51" spans="1:8">
      <c r="A51" s="30">
        <v>28</v>
      </c>
      <c r="B51" s="34" t="s">
        <v>939</v>
      </c>
      <c r="C51" s="35" t="s">
        <v>940</v>
      </c>
      <c r="D51" s="35" t="s">
        <v>893</v>
      </c>
      <c r="E51" s="35">
        <v>20</v>
      </c>
      <c r="F51" s="35" t="s">
        <v>295</v>
      </c>
      <c r="G51" s="35"/>
      <c r="H51" s="35"/>
    </row>
    <row r="52" spans="1:8">
      <c r="A52" s="30">
        <v>29</v>
      </c>
      <c r="B52" s="34" t="s">
        <v>852</v>
      </c>
      <c r="C52" s="35" t="s">
        <v>941</v>
      </c>
      <c r="D52" s="35" t="s">
        <v>893</v>
      </c>
      <c r="E52" s="35">
        <v>50</v>
      </c>
      <c r="F52" s="35" t="s">
        <v>295</v>
      </c>
      <c r="G52" s="35"/>
      <c r="H52" s="35"/>
    </row>
    <row r="53" spans="1:8">
      <c r="A53" s="30">
        <v>30</v>
      </c>
      <c r="B53" s="35" t="s">
        <v>942</v>
      </c>
      <c r="C53" s="35" t="s">
        <v>943</v>
      </c>
      <c r="D53" s="35" t="s">
        <v>893</v>
      </c>
      <c r="E53" s="35">
        <v>30</v>
      </c>
      <c r="F53" s="35" t="s">
        <v>295</v>
      </c>
      <c r="G53" s="35"/>
      <c r="H53" s="35"/>
    </row>
    <row r="54" spans="1:8">
      <c r="A54" s="30">
        <v>31</v>
      </c>
      <c r="B54" s="35" t="s">
        <v>771</v>
      </c>
      <c r="C54" s="35" t="s">
        <v>944</v>
      </c>
      <c r="D54" s="35" t="s">
        <v>893</v>
      </c>
      <c r="E54" s="35">
        <v>70</v>
      </c>
      <c r="F54" s="35" t="s">
        <v>295</v>
      </c>
      <c r="G54" s="35"/>
      <c r="H54" s="35"/>
    </row>
    <row r="55" spans="1:8">
      <c r="A55" s="30">
        <v>32</v>
      </c>
      <c r="B55" s="35" t="s">
        <v>945</v>
      </c>
      <c r="C55" s="35" t="s">
        <v>946</v>
      </c>
      <c r="D55" s="35" t="s">
        <v>893</v>
      </c>
      <c r="E55" s="35">
        <v>20</v>
      </c>
      <c r="F55" s="35" t="s">
        <v>295</v>
      </c>
      <c r="G55" s="35"/>
      <c r="H55" s="35"/>
    </row>
    <row r="56" spans="1:8">
      <c r="A56" s="30">
        <v>33</v>
      </c>
      <c r="B56" s="35" t="s">
        <v>637</v>
      </c>
      <c r="C56" s="35" t="s">
        <v>947</v>
      </c>
      <c r="D56" s="35" t="s">
        <v>893</v>
      </c>
      <c r="E56" s="35">
        <v>50</v>
      </c>
      <c r="F56" s="35" t="s">
        <v>295</v>
      </c>
      <c r="G56" s="35"/>
      <c r="H56" s="35"/>
    </row>
    <row r="57" spans="1:8">
      <c r="A57" s="30">
        <v>34</v>
      </c>
      <c r="B57" s="35" t="s">
        <v>948</v>
      </c>
      <c r="C57" s="35" t="s">
        <v>949</v>
      </c>
      <c r="D57" s="35" t="s">
        <v>893</v>
      </c>
      <c r="E57" s="35">
        <v>20</v>
      </c>
      <c r="F57" s="35" t="s">
        <v>295</v>
      </c>
      <c r="G57" s="35"/>
      <c r="H57" s="35"/>
    </row>
    <row r="58" spans="1:8">
      <c r="A58" s="30">
        <v>35</v>
      </c>
      <c r="B58" s="35" t="s">
        <v>340</v>
      </c>
      <c r="C58" s="35" t="s">
        <v>950</v>
      </c>
      <c r="D58" s="35" t="s">
        <v>893</v>
      </c>
      <c r="E58" s="35">
        <v>20</v>
      </c>
      <c r="F58" s="35" t="s">
        <v>295</v>
      </c>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t="s">
        <v>367</v>
      </c>
      <c r="G67" s="51"/>
    </row>
    <row r="68" spans="1:7" ht="16" customHeight="1">
      <c r="A68" s="51"/>
      <c r="B68" s="51"/>
      <c r="C68" s="30" t="s">
        <v>368</v>
      </c>
      <c r="D68" s="51" t="s">
        <v>533</v>
      </c>
      <c r="E68" s="30" t="s">
        <v>369</v>
      </c>
      <c r="F68" s="107" t="s">
        <v>887</v>
      </c>
      <c r="G68" s="30" t="s">
        <v>370</v>
      </c>
    </row>
    <row r="69" spans="1:7">
      <c r="A69" s="30" t="s">
        <v>371</v>
      </c>
      <c r="E69" s="50"/>
      <c r="G69" s="50"/>
    </row>
    <row r="70" spans="1:7" ht="16" customHeight="1">
      <c r="A70" s="51"/>
      <c r="B70" s="51"/>
      <c r="C70" s="30" t="s">
        <v>368</v>
      </c>
      <c r="D70" s="107" t="s">
        <v>951</v>
      </c>
      <c r="E70" s="30" t="s">
        <v>369</v>
      </c>
      <c r="F70" s="107" t="s">
        <v>952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23</v>
      </c>
    </row>
    <row r="84" spans="1:7">
      <c r="A84" s="30">
        <v>2</v>
      </c>
      <c r="B84" s="30" t="s">
        <v>397</v>
      </c>
      <c r="E84" s="30" t="s">
        <v>396</v>
      </c>
      <c r="G84" s="35">
        <v>5</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910</v>
      </c>
    </row>
    <row r="88" spans="1:7">
      <c r="A88" s="30">
        <v>6</v>
      </c>
      <c r="B88" s="30" t="s">
        <v>401</v>
      </c>
      <c r="E88" s="30" t="s">
        <v>396</v>
      </c>
      <c r="G88" s="35">
        <v>150</v>
      </c>
    </row>
    <row r="89" spans="1:7">
      <c r="A89" s="30">
        <v>7</v>
      </c>
      <c r="B89" s="30" t="s">
        <v>402</v>
      </c>
      <c r="E89" s="83" t="s">
        <v>403</v>
      </c>
      <c r="G89" s="35" t="s">
        <v>953</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c r="G102" s="50" t="s">
        <v>578</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000-000000000000}">
      <formula1>"Yes,Some,No"</formula1>
    </dataValidation>
    <dataValidation type="list" allowBlank="1" showInputMessage="1" showErrorMessage="1" sqref="G79" xr:uid="{00000000-0002-0000-1000-000001000000}">
      <formula1>"Yes,Some confusion,No"</formula1>
    </dataValidation>
    <dataValidation type="list" allowBlank="1" showInputMessage="1" showErrorMessage="1" sqref="G77" xr:uid="{00000000-0002-0000-1000-000002000000}">
      <formula1>"Clear,Mixed,Not clear"</formula1>
    </dataValidation>
    <dataValidation type="list" allowBlank="1" showInputMessage="1" showErrorMessage="1" sqref="G76 G78" xr:uid="{00000000-0002-0000-1000-000003000000}">
      <formula1>"Most,Few,None"</formula1>
    </dataValidation>
    <dataValidation type="list" allowBlank="1" showInputMessage="1" showErrorMessage="1" sqref="G75" xr:uid="{00000000-0002-0000-1000-000004000000}">
      <formula1>"Clear,Some,Not clear"</formula1>
    </dataValidation>
    <dataValidation type="custom" allowBlank="1" showInputMessage="1" showErrorMessage="1" sqref="C24:C30" xr:uid="{00000000-0002-0000-1000-000005000000}">
      <formula1>AND(ISNUMBER(--C24),LEN(C24)&gt;=7)</formula1>
    </dataValidation>
    <dataValidation type="decimal" operator="greaterThanOrEqual" allowBlank="1" showInputMessage="1" showErrorMessage="1" sqref="E24:E30" xr:uid="{00000000-0002-0000-1000-000006000000}">
      <formula1>0</formula1>
    </dataValidation>
    <dataValidation type="whole" operator="greaterThanOrEqual" allowBlank="1" showInputMessage="1" showErrorMessage="1" sqref="C6:C8 D15:D21 E6:E8 G6:G8 G15:G21 G83:G88" xr:uid="{00000000-0002-0000-1000-000007000000}">
      <formula1>0</formula1>
    </dataValidation>
  </dataValidations>
  <hyperlinks>
    <hyperlink ref="H4" r:id="rId1" xr:uid="{00000000-0004-0000-1000-000000000000}"/>
  </hyperlinks>
  <pageMargins left="0.25" right="0.25" top="0.75" bottom="0.75" header="0.3" footer="0.3"/>
  <pageSetup paperSize="9" orientation="portrait" horizontalDpi="0" verticalDpi="0"/>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theme="9" tint="0.39997558519241921"/>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+D4S1!F1</f>
        <v>45988</v>
      </c>
      <c r="G1" s="60" t="s">
        <v>236</v>
      </c>
      <c r="H1" s="68">
        <f>+D4S2!H1</f>
        <v>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+D4S1!C4</f>
        <v>Ghotki</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100-000000000000}">
      <formula1>0</formula1>
    </dataValidation>
    <dataValidation type="decimal" operator="greaterThanOrEqual" allowBlank="1" showInputMessage="1" showErrorMessage="1" sqref="E24:E30" xr:uid="{00000000-0002-0000-1100-000001000000}">
      <formula1>0</formula1>
    </dataValidation>
    <dataValidation type="custom" allowBlank="1" showInputMessage="1" showErrorMessage="1" sqref="C24:C30" xr:uid="{00000000-0002-0000-1100-000002000000}">
      <formula1>AND(ISNUMBER(--C24),LEN(C24)&gt;=7)</formula1>
    </dataValidation>
    <dataValidation type="list" allowBlank="1" showInputMessage="1" showErrorMessage="1" sqref="G75" xr:uid="{00000000-0002-0000-1100-000003000000}">
      <formula1>"Clear,Some,Not clear"</formula1>
    </dataValidation>
    <dataValidation type="list" allowBlank="1" showInputMessage="1" showErrorMessage="1" sqref="G76 G78" xr:uid="{00000000-0002-0000-1100-000004000000}">
      <formula1>"Most,Few,None"</formula1>
    </dataValidation>
    <dataValidation type="list" allowBlank="1" showInputMessage="1" showErrorMessage="1" sqref="G77" xr:uid="{00000000-0002-0000-1100-000005000000}">
      <formula1>"Clear,Mixed,Not clear"</formula1>
    </dataValidation>
    <dataValidation type="list" allowBlank="1" showInputMessage="1" showErrorMessage="1" sqref="G79" xr:uid="{00000000-0002-0000-1100-000006000000}">
      <formula1>"Yes,Some confusion,No"</formula1>
    </dataValidation>
    <dataValidation type="list" allowBlank="1" showInputMessage="1" showErrorMessage="1" sqref="G80" xr:uid="{00000000-0002-0000-1100-000007000000}">
      <formula1>"Yes,Some,No"</formula1>
    </dataValidation>
  </dataValidations>
  <pageMargins left="0.25" right="0.25" top="0.75" bottom="0.75" header="0.3" footer="0.3"/>
  <pageSetup paperSize="9" orientation="portrait" horizontalDpi="0" verticalDpi="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theme="9" tint="-0.249977111117893"/>
  </sheetPr>
  <dimension ref="A1:H102"/>
  <sheetViews>
    <sheetView view="pageBreakPreview" topLeftCell="A29" zoomScale="179" zoomScaleNormal="130" zoomScaleSheetLayoutView="150" workbookViewId="0">
      <selection activeCell="C17" sqref="C1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165" t="s">
        <v>27</v>
      </c>
      <c r="F1" s="67">
        <f>+SUM!D12</f>
        <v>45989</v>
      </c>
      <c r="G1" s="60" t="s">
        <v>236</v>
      </c>
      <c r="H1" s="68">
        <v>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955</v>
      </c>
      <c r="C4" s="81" t="str">
        <f>+SUM!C12</f>
        <v>Jaferabad</v>
      </c>
      <c r="D4" s="72" t="s">
        <v>956</v>
      </c>
      <c r="E4" s="164" t="s">
        <v>957</v>
      </c>
      <c r="F4" s="73" t="s">
        <v>958</v>
      </c>
      <c r="G4" s="164" t="s">
        <v>959</v>
      </c>
      <c r="H4" s="136" t="s">
        <v>960</v>
      </c>
    </row>
    <row r="5" spans="1:8">
      <c r="A5" s="31" t="s">
        <v>248</v>
      </c>
    </row>
    <row r="6" spans="1:8" s="38" customFormat="1" ht="28" customHeight="1">
      <c r="A6" s="273" t="s">
        <v>249</v>
      </c>
      <c r="B6" s="274"/>
      <c r="C6" s="36">
        <v>34</v>
      </c>
      <c r="D6" s="37" t="s">
        <v>250</v>
      </c>
      <c r="E6" s="74">
        <v>32</v>
      </c>
      <c r="F6" s="275" t="s">
        <v>251</v>
      </c>
      <c r="G6" s="276"/>
      <c r="H6" s="36">
        <v>625</v>
      </c>
    </row>
    <row r="7" spans="1:8" s="38" customFormat="1" ht="42" customHeight="1">
      <c r="A7" s="273" t="s">
        <v>252</v>
      </c>
      <c r="B7" s="274"/>
      <c r="C7" s="36">
        <v>23</v>
      </c>
      <c r="D7" s="39" t="s">
        <v>253</v>
      </c>
      <c r="E7" s="74">
        <v>19</v>
      </c>
      <c r="F7" s="275" t="s">
        <v>254</v>
      </c>
      <c r="G7" s="276"/>
      <c r="H7" s="36">
        <v>26</v>
      </c>
    </row>
    <row r="8" spans="1:8" s="38" customFormat="1" ht="28" customHeight="1">
      <c r="A8" s="273" t="s">
        <v>255</v>
      </c>
      <c r="B8" s="274"/>
      <c r="C8" s="36">
        <v>8</v>
      </c>
      <c r="D8" s="40" t="s">
        <v>256</v>
      </c>
      <c r="E8" s="74"/>
      <c r="F8" s="275" t="s">
        <v>257</v>
      </c>
      <c r="G8" s="276"/>
      <c r="H8" s="36">
        <v>558</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171"/>
      <c r="G14" s="171"/>
      <c r="H14" s="170" t="s">
        <v>270</v>
      </c>
    </row>
    <row r="15" spans="1:8" ht="15" customHeight="1">
      <c r="A15" s="30">
        <v>1</v>
      </c>
      <c r="B15" s="77" t="s">
        <v>271</v>
      </c>
      <c r="D15" s="73">
        <v>18</v>
      </c>
      <c r="E15" s="172" t="s">
        <v>272</v>
      </c>
      <c r="F15" s="172"/>
      <c r="G15" s="172"/>
      <c r="H15" s="173"/>
    </row>
    <row r="16" spans="1:8" ht="15" customHeight="1">
      <c r="A16" s="30">
        <v>2</v>
      </c>
      <c r="B16" s="77" t="s">
        <v>273</v>
      </c>
      <c r="D16" s="73">
        <v>20</v>
      </c>
      <c r="E16" s="172" t="s">
        <v>274</v>
      </c>
      <c r="F16" s="172"/>
      <c r="G16" s="172"/>
      <c r="H16" s="173"/>
    </row>
    <row r="17" spans="1:8" ht="15" customHeight="1">
      <c r="A17" s="30">
        <v>3</v>
      </c>
      <c r="B17" s="77" t="s">
        <v>275</v>
      </c>
      <c r="D17" s="73">
        <v>25</v>
      </c>
      <c r="E17" s="172" t="s">
        <v>276</v>
      </c>
      <c r="F17" s="172"/>
      <c r="G17" s="172"/>
      <c r="H17" s="173"/>
    </row>
    <row r="18" spans="1:8" ht="15" customHeight="1">
      <c r="A18" s="30">
        <v>4</v>
      </c>
      <c r="B18" s="77" t="s">
        <v>277</v>
      </c>
      <c r="D18" s="73">
        <v>19</v>
      </c>
      <c r="E18" s="172" t="s">
        <v>278</v>
      </c>
      <c r="F18" s="172"/>
      <c r="G18" s="172"/>
      <c r="H18" s="173"/>
    </row>
    <row r="19" spans="1:8" ht="15" customHeight="1">
      <c r="A19" s="30">
        <v>5</v>
      </c>
      <c r="B19" s="77" t="s">
        <v>279</v>
      </c>
      <c r="D19" s="73">
        <v>15</v>
      </c>
      <c r="E19" s="172" t="s">
        <v>280</v>
      </c>
      <c r="F19" s="172"/>
      <c r="G19" s="172"/>
      <c r="H19" s="173"/>
    </row>
    <row r="20" spans="1:8" ht="15" customHeight="1">
      <c r="A20" s="30">
        <v>6</v>
      </c>
      <c r="B20" s="77" t="s">
        <v>281</v>
      </c>
      <c r="D20" s="73"/>
      <c r="E20" s="172" t="s">
        <v>282</v>
      </c>
      <c r="F20" s="172"/>
      <c r="G20" s="172"/>
      <c r="H20" s="173"/>
    </row>
    <row r="21" spans="1:8" ht="15" customHeight="1">
      <c r="A21" s="30">
        <v>7</v>
      </c>
      <c r="B21" t="s">
        <v>283</v>
      </c>
      <c r="D21" s="73"/>
      <c r="E21" s="174" t="s">
        <v>283</v>
      </c>
      <c r="F21" s="172"/>
      <c r="G21" s="172"/>
      <c r="H21" s="173"/>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955</v>
      </c>
      <c r="C24" s="73" t="s">
        <v>961</v>
      </c>
      <c r="D24" s="35" t="s">
        <v>955</v>
      </c>
      <c r="E24" s="73">
        <v>40</v>
      </c>
      <c r="F24" s="73" t="s">
        <v>295</v>
      </c>
      <c r="G24" s="73"/>
      <c r="H24" s="73"/>
    </row>
    <row r="25" spans="1:8">
      <c r="A25" s="30">
        <v>2</v>
      </c>
      <c r="B25" s="73" t="s">
        <v>689</v>
      </c>
      <c r="C25" s="73" t="s">
        <v>962</v>
      </c>
      <c r="D25" s="35" t="s">
        <v>955</v>
      </c>
      <c r="E25" s="73">
        <v>20</v>
      </c>
      <c r="F25" s="73" t="s">
        <v>295</v>
      </c>
      <c r="G25" s="73"/>
      <c r="H25" s="73"/>
    </row>
    <row r="26" spans="1:8">
      <c r="A26" s="30">
        <v>3</v>
      </c>
      <c r="B26" s="73" t="s">
        <v>963</v>
      </c>
      <c r="C26" s="73" t="s">
        <v>964</v>
      </c>
      <c r="D26" s="35" t="s">
        <v>955</v>
      </c>
      <c r="E26" s="73">
        <v>25</v>
      </c>
      <c r="F26" s="73" t="s">
        <v>295</v>
      </c>
      <c r="G26" s="73"/>
      <c r="H26" s="73"/>
    </row>
    <row r="27" spans="1:8">
      <c r="A27" s="30">
        <v>4</v>
      </c>
      <c r="B27" s="72" t="s">
        <v>965</v>
      </c>
      <c r="C27" s="73" t="s">
        <v>966</v>
      </c>
      <c r="D27" s="35" t="s">
        <v>955</v>
      </c>
      <c r="E27" s="73">
        <v>15</v>
      </c>
      <c r="F27" s="73" t="s">
        <v>322</v>
      </c>
      <c r="G27" s="73" t="s">
        <v>310</v>
      </c>
      <c r="H27" s="73"/>
    </row>
    <row r="28" spans="1:8">
      <c r="A28" s="30">
        <v>5</v>
      </c>
      <c r="B28" s="72" t="s">
        <v>967</v>
      </c>
      <c r="C28" s="73" t="s">
        <v>968</v>
      </c>
      <c r="D28" s="35" t="s">
        <v>955</v>
      </c>
      <c r="E28" s="73">
        <v>15</v>
      </c>
      <c r="F28" s="73" t="s">
        <v>295</v>
      </c>
      <c r="G28" s="73"/>
      <c r="H28" s="73" t="s">
        <v>586</v>
      </c>
    </row>
    <row r="29" spans="1:8">
      <c r="A29" s="30">
        <v>6</v>
      </c>
      <c r="B29" s="73" t="s">
        <v>969</v>
      </c>
      <c r="C29" s="73" t="s">
        <v>970</v>
      </c>
      <c r="D29" s="35" t="s">
        <v>955</v>
      </c>
      <c r="E29" s="73">
        <v>20</v>
      </c>
      <c r="F29" s="73" t="s">
        <v>295</v>
      </c>
      <c r="G29" s="73"/>
      <c r="H29" s="73"/>
    </row>
    <row r="30" spans="1:8">
      <c r="A30" s="30">
        <v>7</v>
      </c>
      <c r="B30" s="73" t="s">
        <v>971</v>
      </c>
      <c r="C30" s="73" t="s">
        <v>972</v>
      </c>
      <c r="D30" s="35" t="s">
        <v>955</v>
      </c>
      <c r="E30" s="73">
        <v>15</v>
      </c>
      <c r="F30" s="73" t="s">
        <v>295</v>
      </c>
      <c r="G30" s="73"/>
      <c r="H30" s="73" t="s">
        <v>586</v>
      </c>
    </row>
    <row r="31" spans="1:8">
      <c r="A31" s="30">
        <v>8</v>
      </c>
      <c r="B31" s="35" t="s">
        <v>347</v>
      </c>
      <c r="C31" s="35" t="s">
        <v>973</v>
      </c>
      <c r="D31" s="35" t="s">
        <v>955</v>
      </c>
      <c r="E31" s="35">
        <v>15</v>
      </c>
      <c r="F31" s="35" t="s">
        <v>295</v>
      </c>
      <c r="G31" s="35"/>
      <c r="H31" s="35"/>
    </row>
    <row r="32" spans="1:8">
      <c r="A32" s="30">
        <v>9</v>
      </c>
      <c r="B32" s="35" t="s">
        <v>713</v>
      </c>
      <c r="C32" s="35" t="s">
        <v>974</v>
      </c>
      <c r="D32" s="35" t="s">
        <v>955</v>
      </c>
      <c r="E32" s="35">
        <v>15</v>
      </c>
      <c r="F32" s="35" t="s">
        <v>322</v>
      </c>
      <c r="G32" s="35" t="s">
        <v>593</v>
      </c>
      <c r="H32" s="35"/>
    </row>
    <row r="33" spans="1:8">
      <c r="A33" s="30">
        <v>10</v>
      </c>
      <c r="B33" s="166" t="s">
        <v>975</v>
      </c>
      <c r="C33" s="35" t="s">
        <v>976</v>
      </c>
      <c r="D33" s="35" t="s">
        <v>955</v>
      </c>
      <c r="E33" s="35">
        <v>30</v>
      </c>
      <c r="F33" s="35" t="s">
        <v>295</v>
      </c>
      <c r="G33" s="35"/>
      <c r="H33" s="35" t="s">
        <v>586</v>
      </c>
    </row>
    <row r="34" spans="1:8">
      <c r="A34" s="30">
        <v>11</v>
      </c>
      <c r="B34" s="35" t="s">
        <v>977</v>
      </c>
      <c r="C34" s="35" t="s">
        <v>978</v>
      </c>
      <c r="D34" s="35" t="s">
        <v>955</v>
      </c>
      <c r="E34" s="35">
        <v>17</v>
      </c>
      <c r="F34" s="35" t="s">
        <v>295</v>
      </c>
      <c r="G34" s="35"/>
      <c r="H34" s="35" t="s">
        <v>586</v>
      </c>
    </row>
    <row r="35" spans="1:8">
      <c r="A35" s="30">
        <v>12</v>
      </c>
      <c r="B35" s="35" t="s">
        <v>837</v>
      </c>
      <c r="C35" s="35" t="s">
        <v>979</v>
      </c>
      <c r="D35" s="35" t="s">
        <v>955</v>
      </c>
      <c r="E35" s="35">
        <v>20</v>
      </c>
      <c r="F35" s="35" t="s">
        <v>295</v>
      </c>
      <c r="G35" s="35"/>
      <c r="H35" s="35" t="s">
        <v>586</v>
      </c>
    </row>
    <row r="36" spans="1:8">
      <c r="A36" s="30">
        <v>13</v>
      </c>
      <c r="B36" s="35" t="s">
        <v>980</v>
      </c>
      <c r="C36" s="35" t="s">
        <v>981</v>
      </c>
      <c r="D36" s="35" t="s">
        <v>955</v>
      </c>
      <c r="E36" s="35">
        <v>10</v>
      </c>
      <c r="F36" s="35" t="s">
        <v>982</v>
      </c>
      <c r="G36" s="35"/>
      <c r="H36" s="35" t="s">
        <v>586</v>
      </c>
    </row>
    <row r="37" spans="1:8">
      <c r="A37" s="30">
        <v>14</v>
      </c>
      <c r="B37" s="166" t="s">
        <v>983</v>
      </c>
      <c r="C37" s="35" t="s">
        <v>984</v>
      </c>
      <c r="D37" s="35" t="s">
        <v>955</v>
      </c>
      <c r="E37" s="35">
        <v>20</v>
      </c>
      <c r="F37" s="35" t="s">
        <v>295</v>
      </c>
      <c r="G37" s="35"/>
      <c r="H37" s="35"/>
    </row>
    <row r="38" spans="1:8">
      <c r="A38" s="30">
        <v>15</v>
      </c>
      <c r="B38" s="35" t="s">
        <v>985</v>
      </c>
      <c r="C38" s="35" t="s">
        <v>986</v>
      </c>
      <c r="D38" s="35" t="s">
        <v>955</v>
      </c>
      <c r="E38" s="35">
        <v>15</v>
      </c>
      <c r="F38" s="35" t="s">
        <v>295</v>
      </c>
      <c r="G38" s="35"/>
      <c r="H38" s="35"/>
    </row>
    <row r="39" spans="1:8">
      <c r="A39" s="30">
        <v>16</v>
      </c>
      <c r="B39" s="35" t="s">
        <v>987</v>
      </c>
      <c r="C39" s="35" t="s">
        <v>988</v>
      </c>
      <c r="D39" s="35" t="s">
        <v>955</v>
      </c>
      <c r="E39" s="35">
        <v>10</v>
      </c>
      <c r="F39" s="35" t="s">
        <v>295</v>
      </c>
      <c r="G39" s="35"/>
      <c r="H39" s="35"/>
    </row>
    <row r="40" spans="1:8">
      <c r="A40" s="30">
        <v>17</v>
      </c>
      <c r="B40" s="35" t="s">
        <v>989</v>
      </c>
      <c r="C40" s="35" t="s">
        <v>990</v>
      </c>
      <c r="D40" s="35" t="s">
        <v>955</v>
      </c>
      <c r="E40" s="35">
        <v>16</v>
      </c>
      <c r="F40" s="35" t="s">
        <v>295</v>
      </c>
      <c r="G40" s="35"/>
      <c r="H40" s="35"/>
    </row>
    <row r="41" spans="1:8">
      <c r="A41" s="30">
        <v>18</v>
      </c>
      <c r="B41" s="35" t="s">
        <v>991</v>
      </c>
      <c r="C41" s="35" t="s">
        <v>992</v>
      </c>
      <c r="D41" s="35" t="s">
        <v>955</v>
      </c>
      <c r="E41" s="35">
        <v>10</v>
      </c>
      <c r="F41" s="35" t="s">
        <v>322</v>
      </c>
      <c r="G41" s="35" t="s">
        <v>310</v>
      </c>
      <c r="H41" s="35"/>
    </row>
    <row r="42" spans="1:8">
      <c r="A42" s="30">
        <v>19</v>
      </c>
      <c r="B42" s="35" t="s">
        <v>993</v>
      </c>
      <c r="C42" s="35" t="s">
        <v>994</v>
      </c>
      <c r="D42" s="35" t="s">
        <v>955</v>
      </c>
      <c r="E42" s="35">
        <v>9</v>
      </c>
      <c r="F42" s="35" t="s">
        <v>322</v>
      </c>
      <c r="G42" s="35" t="s">
        <v>315</v>
      </c>
      <c r="H42" s="35"/>
    </row>
    <row r="43" spans="1:8">
      <c r="A43" s="30">
        <v>20</v>
      </c>
      <c r="B43" s="35" t="s">
        <v>995</v>
      </c>
      <c r="C43" s="35" t="s">
        <v>996</v>
      </c>
      <c r="D43" s="35" t="s">
        <v>955</v>
      </c>
      <c r="E43" s="35">
        <v>10</v>
      </c>
      <c r="F43" s="35" t="s">
        <v>295</v>
      </c>
      <c r="G43" s="35"/>
      <c r="H43" s="35"/>
    </row>
    <row r="44" spans="1:8">
      <c r="A44" s="30">
        <v>21</v>
      </c>
      <c r="B44" s="35" t="s">
        <v>997</v>
      </c>
      <c r="C44" s="35" t="s">
        <v>998</v>
      </c>
      <c r="D44" s="35" t="s">
        <v>955</v>
      </c>
      <c r="E44" s="35">
        <v>25</v>
      </c>
      <c r="F44" s="35" t="s">
        <v>295</v>
      </c>
      <c r="G44" s="35"/>
      <c r="H44" s="35"/>
    </row>
    <row r="45" spans="1:8">
      <c r="A45" s="30">
        <v>22</v>
      </c>
      <c r="B45" s="35" t="s">
        <v>999</v>
      </c>
      <c r="C45" s="35" t="s">
        <v>1000</v>
      </c>
      <c r="D45" s="35" t="s">
        <v>955</v>
      </c>
      <c r="E45" s="35">
        <v>10</v>
      </c>
      <c r="F45" s="35" t="s">
        <v>295</v>
      </c>
      <c r="G45" s="35"/>
      <c r="H45" s="35"/>
    </row>
    <row r="46" spans="1:8">
      <c r="A46" s="30">
        <v>23</v>
      </c>
      <c r="B46" s="35" t="s">
        <v>1001</v>
      </c>
      <c r="C46" s="35" t="s">
        <v>1002</v>
      </c>
      <c r="D46" s="35" t="s">
        <v>955</v>
      </c>
      <c r="E46" s="35">
        <v>10</v>
      </c>
      <c r="F46" s="35" t="s">
        <v>322</v>
      </c>
      <c r="G46" s="35"/>
      <c r="H46" s="35"/>
    </row>
    <row r="47" spans="1:8">
      <c r="A47" s="30">
        <v>24</v>
      </c>
      <c r="B47" s="35" t="s">
        <v>340</v>
      </c>
      <c r="C47" s="35" t="s">
        <v>1003</v>
      </c>
      <c r="D47" s="35" t="s">
        <v>955</v>
      </c>
      <c r="E47" s="35">
        <v>40</v>
      </c>
      <c r="F47" s="35" t="s">
        <v>295</v>
      </c>
      <c r="G47" s="35"/>
      <c r="H47" s="35"/>
    </row>
    <row r="48" spans="1:8">
      <c r="A48" s="30">
        <v>25</v>
      </c>
      <c r="B48" s="35" t="s">
        <v>1004</v>
      </c>
      <c r="C48" s="35" t="s">
        <v>1005</v>
      </c>
      <c r="D48" s="35" t="s">
        <v>955</v>
      </c>
      <c r="E48" s="35">
        <v>25</v>
      </c>
      <c r="F48" s="35" t="s">
        <v>295</v>
      </c>
      <c r="G48" s="35"/>
      <c r="H48" s="35"/>
    </row>
    <row r="49" spans="1:8">
      <c r="A49" s="30">
        <v>26</v>
      </c>
      <c r="B49" s="35" t="s">
        <v>1006</v>
      </c>
      <c r="C49" s="35" t="s">
        <v>1007</v>
      </c>
      <c r="D49" s="35" t="s">
        <v>955</v>
      </c>
      <c r="E49" s="35">
        <v>7</v>
      </c>
      <c r="F49" s="35" t="s">
        <v>322</v>
      </c>
      <c r="G49" s="35" t="s">
        <v>315</v>
      </c>
      <c r="H49" s="35"/>
    </row>
    <row r="50" spans="1:8">
      <c r="A50" s="30">
        <v>27</v>
      </c>
      <c r="B50" s="35" t="s">
        <v>1008</v>
      </c>
      <c r="C50" s="35" t="s">
        <v>1009</v>
      </c>
      <c r="D50" s="35" t="s">
        <v>955</v>
      </c>
      <c r="E50" s="35">
        <v>25</v>
      </c>
      <c r="F50" s="35" t="s">
        <v>295</v>
      </c>
      <c r="G50" s="35"/>
      <c r="H50" s="35"/>
    </row>
    <row r="51" spans="1:8">
      <c r="A51" s="30">
        <v>28</v>
      </c>
      <c r="B51" s="34" t="s">
        <v>1010</v>
      </c>
      <c r="C51" s="35" t="s">
        <v>1011</v>
      </c>
      <c r="D51" s="35" t="s">
        <v>955</v>
      </c>
      <c r="E51" s="35">
        <v>10</v>
      </c>
      <c r="F51" s="35" t="s">
        <v>322</v>
      </c>
      <c r="G51" s="35"/>
      <c r="H51" s="35"/>
    </row>
    <row r="52" spans="1:8">
      <c r="A52" s="30">
        <v>29</v>
      </c>
      <c r="B52" s="34" t="s">
        <v>1012</v>
      </c>
      <c r="C52" s="35" t="s">
        <v>1013</v>
      </c>
      <c r="D52" s="35" t="s">
        <v>955</v>
      </c>
      <c r="E52" s="35">
        <v>20</v>
      </c>
      <c r="F52" s="35" t="s">
        <v>295</v>
      </c>
      <c r="G52" s="35"/>
      <c r="H52" s="35"/>
    </row>
    <row r="53" spans="1:8">
      <c r="A53" s="30">
        <v>30</v>
      </c>
      <c r="B53" s="35" t="s">
        <v>1014</v>
      </c>
      <c r="C53" s="35" t="s">
        <v>1015</v>
      </c>
      <c r="D53" s="35" t="s">
        <v>955</v>
      </c>
      <c r="E53" s="35">
        <v>16</v>
      </c>
      <c r="F53" s="35" t="s">
        <v>295</v>
      </c>
      <c r="G53" s="35"/>
      <c r="H53" s="35"/>
    </row>
    <row r="54" spans="1:8">
      <c r="A54" s="30">
        <v>31</v>
      </c>
      <c r="B54" s="35" t="s">
        <v>352</v>
      </c>
      <c r="C54" s="35" t="s">
        <v>1016</v>
      </c>
      <c r="D54" s="35" t="s">
        <v>955</v>
      </c>
      <c r="E54" s="35">
        <v>10</v>
      </c>
      <c r="F54" s="35" t="s">
        <v>295</v>
      </c>
      <c r="G54" s="35"/>
      <c r="H54" s="35"/>
    </row>
    <row r="55" spans="1:8">
      <c r="A55" s="30">
        <v>32</v>
      </c>
      <c r="B55" s="35" t="s">
        <v>653</v>
      </c>
      <c r="C55" s="35" t="s">
        <v>1017</v>
      </c>
      <c r="D55" s="35" t="s">
        <v>955</v>
      </c>
      <c r="E55" s="35">
        <v>40</v>
      </c>
      <c r="F55" s="35" t="s">
        <v>295</v>
      </c>
      <c r="G55" s="35"/>
      <c r="H55" s="35"/>
    </row>
    <row r="56" spans="1:8">
      <c r="A56" s="30">
        <v>33</v>
      </c>
      <c r="B56" s="35" t="s">
        <v>1018</v>
      </c>
      <c r="C56" s="35" t="s">
        <v>1019</v>
      </c>
      <c r="D56" s="35" t="s">
        <v>955</v>
      </c>
      <c r="E56" s="35">
        <v>30</v>
      </c>
      <c r="F56" s="35" t="s">
        <v>295</v>
      </c>
      <c r="G56" s="35"/>
      <c r="H56" s="35"/>
    </row>
    <row r="57" spans="1:8">
      <c r="A57" s="30">
        <v>34</v>
      </c>
      <c r="B57" s="35" t="s">
        <v>1020</v>
      </c>
      <c r="C57" s="35" t="s">
        <v>1021</v>
      </c>
      <c r="D57" s="35" t="s">
        <v>955</v>
      </c>
      <c r="E57" s="35">
        <v>10</v>
      </c>
      <c r="F57" s="35" t="s">
        <v>322</v>
      </c>
      <c r="G57" s="35" t="s">
        <v>315</v>
      </c>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1022</v>
      </c>
      <c r="E67" s="51"/>
      <c r="G67" s="51"/>
    </row>
    <row r="68" spans="1:7" ht="16" customHeight="1">
      <c r="A68" s="51"/>
      <c r="B68" s="51"/>
      <c r="C68" s="30" t="s">
        <v>368</v>
      </c>
      <c r="D68" s="51" t="s">
        <v>955</v>
      </c>
      <c r="E68" s="30" t="s">
        <v>369</v>
      </c>
      <c r="F68" s="167" t="s">
        <v>957</v>
      </c>
      <c r="G68" s="30" t="s">
        <v>370</v>
      </c>
    </row>
    <row r="69" spans="1:7">
      <c r="A69" s="30" t="s">
        <v>371</v>
      </c>
      <c r="E69" s="50"/>
      <c r="G69" s="50"/>
    </row>
    <row r="70" spans="1:7" ht="16" customHeight="1">
      <c r="A70" s="51"/>
      <c r="B70" s="51"/>
      <c r="C70" s="30" t="s">
        <v>368</v>
      </c>
      <c r="D70" s="107" t="s">
        <v>1023</v>
      </c>
      <c r="E70" s="30" t="s">
        <v>369</v>
      </c>
      <c r="F70" s="107" t="s">
        <v>1024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19</v>
      </c>
    </row>
    <row r="84" spans="1:7">
      <c r="A84" s="30">
        <v>2</v>
      </c>
      <c r="B84" s="30" t="s">
        <v>397</v>
      </c>
      <c r="E84" s="30" t="s">
        <v>396</v>
      </c>
      <c r="G84" s="35">
        <v>2</v>
      </c>
    </row>
    <row r="85" spans="1:7">
      <c r="A85" s="30">
        <v>3</v>
      </c>
      <c r="B85" s="30" t="s">
        <v>398</v>
      </c>
      <c r="E85" s="30" t="s">
        <v>396</v>
      </c>
      <c r="G85" s="35">
        <v>8</v>
      </c>
    </row>
    <row r="86" spans="1:7">
      <c r="A86" s="30">
        <v>4</v>
      </c>
      <c r="B86" s="30" t="s">
        <v>399</v>
      </c>
      <c r="E86" s="30" t="s">
        <v>396</v>
      </c>
      <c r="G86" s="35"/>
    </row>
    <row r="87" spans="1:7">
      <c r="A87" s="30">
        <v>5</v>
      </c>
      <c r="B87" s="30" t="s">
        <v>400</v>
      </c>
      <c r="E87" s="30" t="s">
        <v>396</v>
      </c>
      <c r="G87" s="35">
        <v>525</v>
      </c>
    </row>
    <row r="88" spans="1:7">
      <c r="A88" s="30">
        <v>6</v>
      </c>
      <c r="B88" s="30" t="s">
        <v>401</v>
      </c>
      <c r="E88" s="30" t="s">
        <v>396</v>
      </c>
      <c r="G88" s="35">
        <v>100</v>
      </c>
    </row>
    <row r="89" spans="1:7">
      <c r="A89" s="30">
        <v>7</v>
      </c>
      <c r="B89" s="30" t="s">
        <v>402</v>
      </c>
      <c r="E89" s="83" t="s">
        <v>403</v>
      </c>
      <c r="G89" s="35" t="s">
        <v>1025</v>
      </c>
    </row>
    <row r="90" spans="1:7">
      <c r="A90" s="30">
        <v>8</v>
      </c>
      <c r="B90" s="30" t="s">
        <v>404</v>
      </c>
      <c r="E90" s="83" t="s">
        <v>405</v>
      </c>
      <c r="G90" s="35" t="s">
        <v>1026</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168" t="s">
        <v>1027</v>
      </c>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200-000000000000}">
      <formula1>"Yes,Some,No"</formula1>
    </dataValidation>
    <dataValidation type="list" allowBlank="1" showInputMessage="1" showErrorMessage="1" sqref="G79" xr:uid="{00000000-0002-0000-1200-000001000000}">
      <formula1>"Yes,Some confusion,No"</formula1>
    </dataValidation>
    <dataValidation type="list" allowBlank="1" showInputMessage="1" showErrorMessage="1" sqref="G77" xr:uid="{00000000-0002-0000-1200-000002000000}">
      <formula1>"Clear,Mixed,Not clear"</formula1>
    </dataValidation>
    <dataValidation type="list" allowBlank="1" showInputMessage="1" showErrorMessage="1" sqref="G76 G78" xr:uid="{00000000-0002-0000-1200-000003000000}">
      <formula1>"Most,Few,None"</formula1>
    </dataValidation>
    <dataValidation type="list" allowBlank="1" showInputMessage="1" showErrorMessage="1" sqref="G75" xr:uid="{00000000-0002-0000-1200-000004000000}">
      <formula1>"Clear,Some,Not clear"</formula1>
    </dataValidation>
    <dataValidation type="custom" allowBlank="1" showInputMessage="1" showErrorMessage="1" sqref="C24:C30" xr:uid="{00000000-0002-0000-1200-000005000000}">
      <formula1>AND(ISNUMBER(--C24),LEN(C24)&gt;=7)</formula1>
    </dataValidation>
    <dataValidation type="decimal" operator="greaterThanOrEqual" allowBlank="1" showInputMessage="1" showErrorMessage="1" sqref="E24:E30" xr:uid="{00000000-0002-0000-1200-000006000000}">
      <formula1>0</formula1>
    </dataValidation>
    <dataValidation type="whole" operator="greaterThanOrEqual" allowBlank="1" showInputMessage="1" showErrorMessage="1" sqref="C6:C8 D15:D21 E6:E8 G6:G8 G15:G21 G83:G88" xr:uid="{00000000-0002-0000-1200-000007000000}">
      <formula1>0</formula1>
    </dataValidation>
  </dataValidations>
  <hyperlinks>
    <hyperlink ref="H4" r:id="rId1" xr:uid="{00000000-0004-0000-1200-000000000000}"/>
  </hyperlinks>
  <pageMargins left="0.25" right="0.25" top="0.75" bottom="0.75" header="0.3" footer="0.3"/>
  <pageSetup paperSize="9" orientation="portrait" horizontalDpi="0" verticalDpi="0"/>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theme="9" tint="-0.249977111117893"/>
  </sheetPr>
  <dimension ref="A1:H102"/>
  <sheetViews>
    <sheetView view="pageBreakPreview" topLeftCell="A37" zoomScale="179" zoomScaleNormal="130" zoomScaleSheetLayoutView="150" workbookViewId="0">
      <selection activeCell="D24" sqref="D24:D56"/>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+D5S1!F1</f>
        <v>45989</v>
      </c>
      <c r="G1" s="60" t="s">
        <v>236</v>
      </c>
      <c r="H1" s="68">
        <f>+D5S1!H1</f>
        <v>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163" t="s">
        <v>1028</v>
      </c>
      <c r="C4" s="81" t="str">
        <f>+D5S1!C4</f>
        <v>Jaferabad</v>
      </c>
      <c r="D4" s="72" t="s">
        <v>1029</v>
      </c>
      <c r="E4" s="72" t="s">
        <v>1030</v>
      </c>
      <c r="F4" s="73" t="s">
        <v>1031</v>
      </c>
      <c r="G4" s="164" t="s">
        <v>1032</v>
      </c>
      <c r="H4" s="136" t="s">
        <v>1033</v>
      </c>
    </row>
    <row r="5" spans="1:8">
      <c r="A5" s="31" t="s">
        <v>248</v>
      </c>
    </row>
    <row r="6" spans="1:8" s="38" customFormat="1" ht="28" customHeight="1">
      <c r="A6" s="273" t="s">
        <v>249</v>
      </c>
      <c r="B6" s="274"/>
      <c r="C6" s="36">
        <v>33</v>
      </c>
      <c r="D6" s="37" t="s">
        <v>250</v>
      </c>
      <c r="E6" s="74">
        <v>30</v>
      </c>
      <c r="F6" s="275" t="s">
        <v>251</v>
      </c>
      <c r="G6" s="276"/>
      <c r="H6" s="36">
        <v>641</v>
      </c>
    </row>
    <row r="7" spans="1:8" s="38" customFormat="1" ht="42" customHeight="1">
      <c r="A7" s="273" t="s">
        <v>252</v>
      </c>
      <c r="B7" s="274"/>
      <c r="C7" s="36">
        <v>20</v>
      </c>
      <c r="D7" s="39" t="s">
        <v>253</v>
      </c>
      <c r="E7" s="74">
        <v>18</v>
      </c>
      <c r="F7" s="275" t="s">
        <v>254</v>
      </c>
      <c r="G7" s="276"/>
      <c r="H7" s="36">
        <v>25</v>
      </c>
    </row>
    <row r="8" spans="1:8" s="38" customFormat="1" ht="28" customHeight="1">
      <c r="A8" s="273" t="s">
        <v>255</v>
      </c>
      <c r="B8" s="274"/>
      <c r="C8" s="36">
        <v>5</v>
      </c>
      <c r="D8" s="40" t="s">
        <v>256</v>
      </c>
      <c r="E8" s="74">
        <v>3</v>
      </c>
      <c r="F8" s="275" t="s">
        <v>257</v>
      </c>
      <c r="G8" s="276"/>
      <c r="H8" s="36">
        <v>550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171"/>
      <c r="G14" s="171"/>
      <c r="H14" s="170" t="s">
        <v>270</v>
      </c>
    </row>
    <row r="15" spans="1:8" ht="15" customHeight="1">
      <c r="A15" s="30">
        <v>1</v>
      </c>
      <c r="B15" s="77" t="s">
        <v>271</v>
      </c>
      <c r="D15" s="73">
        <v>18</v>
      </c>
      <c r="E15" s="172" t="s">
        <v>272</v>
      </c>
      <c r="F15" s="172"/>
      <c r="G15" s="172"/>
      <c r="H15" s="173"/>
    </row>
    <row r="16" spans="1:8" ht="15" customHeight="1">
      <c r="A16" s="30">
        <v>2</v>
      </c>
      <c r="B16" s="77" t="s">
        <v>273</v>
      </c>
      <c r="D16" s="73">
        <v>20</v>
      </c>
      <c r="E16" s="172" t="s">
        <v>274</v>
      </c>
      <c r="F16" s="172"/>
      <c r="G16" s="172"/>
      <c r="H16" s="173"/>
    </row>
    <row r="17" spans="1:8" ht="15" customHeight="1">
      <c r="A17" s="30">
        <v>3</v>
      </c>
      <c r="B17" s="77" t="s">
        <v>275</v>
      </c>
      <c r="D17" s="73">
        <v>25</v>
      </c>
      <c r="E17" s="172" t="s">
        <v>276</v>
      </c>
      <c r="F17" s="172"/>
      <c r="G17" s="172"/>
      <c r="H17" s="173"/>
    </row>
    <row r="18" spans="1:8" ht="15" customHeight="1">
      <c r="A18" s="30">
        <v>4</v>
      </c>
      <c r="B18" s="77" t="s">
        <v>277</v>
      </c>
      <c r="D18" s="73">
        <v>18</v>
      </c>
      <c r="E18" s="172" t="s">
        <v>278</v>
      </c>
      <c r="F18" s="172"/>
      <c r="G18" s="172"/>
      <c r="H18" s="173"/>
    </row>
    <row r="19" spans="1:8" ht="15" customHeight="1">
      <c r="A19" s="30">
        <v>5</v>
      </c>
      <c r="B19" s="77" t="s">
        <v>279</v>
      </c>
      <c r="D19" s="73">
        <v>25</v>
      </c>
      <c r="E19" s="172" t="s">
        <v>280</v>
      </c>
      <c r="F19" s="172"/>
      <c r="G19" s="172"/>
      <c r="H19" s="173"/>
    </row>
    <row r="20" spans="1:8" ht="15" customHeight="1">
      <c r="A20" s="30">
        <v>6</v>
      </c>
      <c r="B20" s="77" t="s">
        <v>281</v>
      </c>
      <c r="D20" s="73"/>
      <c r="E20" s="172" t="s">
        <v>282</v>
      </c>
      <c r="F20" s="172"/>
      <c r="G20" s="172"/>
      <c r="H20" s="173"/>
    </row>
    <row r="21" spans="1:8" ht="15" customHeight="1">
      <c r="A21" s="30">
        <v>7</v>
      </c>
      <c r="B21" t="s">
        <v>283</v>
      </c>
      <c r="D21" s="73"/>
      <c r="E21" s="174" t="s">
        <v>283</v>
      </c>
      <c r="F21" s="172"/>
      <c r="G21" s="172"/>
      <c r="H21" s="173"/>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1034</v>
      </c>
      <c r="C24" s="73" t="s">
        <v>1035</v>
      </c>
      <c r="D24" s="35" t="s">
        <v>1036</v>
      </c>
      <c r="E24" s="73">
        <v>25</v>
      </c>
      <c r="F24" s="73" t="s">
        <v>295</v>
      </c>
      <c r="G24" s="73"/>
      <c r="H24" s="73" t="s">
        <v>586</v>
      </c>
    </row>
    <row r="25" spans="1:8">
      <c r="A25" s="30">
        <v>2</v>
      </c>
      <c r="B25" s="169" t="s">
        <v>1037</v>
      </c>
      <c r="C25" s="73" t="s">
        <v>1038</v>
      </c>
      <c r="D25" s="35" t="s">
        <v>1036</v>
      </c>
      <c r="E25" s="73">
        <v>10</v>
      </c>
      <c r="F25" s="73" t="s">
        <v>295</v>
      </c>
      <c r="G25" s="73"/>
      <c r="H25" s="73" t="s">
        <v>586</v>
      </c>
    </row>
    <row r="26" spans="1:8">
      <c r="A26" s="30">
        <v>3</v>
      </c>
      <c r="B26" s="73" t="s">
        <v>1039</v>
      </c>
      <c r="C26" s="73" t="s">
        <v>1040</v>
      </c>
      <c r="D26" s="35" t="s">
        <v>1036</v>
      </c>
      <c r="E26" s="73">
        <v>10</v>
      </c>
      <c r="F26" s="73" t="s">
        <v>74</v>
      </c>
      <c r="G26" s="73" t="s">
        <v>310</v>
      </c>
      <c r="H26" s="73"/>
    </row>
    <row r="27" spans="1:8">
      <c r="A27" s="30">
        <v>4</v>
      </c>
      <c r="B27" s="72" t="s">
        <v>1041</v>
      </c>
      <c r="C27" s="73" t="s">
        <v>1042</v>
      </c>
      <c r="D27" s="35" t="s">
        <v>1036</v>
      </c>
      <c r="E27" s="73">
        <v>12</v>
      </c>
      <c r="F27" s="73" t="s">
        <v>295</v>
      </c>
      <c r="G27" s="73"/>
      <c r="H27" s="73" t="s">
        <v>586</v>
      </c>
    </row>
    <row r="28" spans="1:8">
      <c r="A28" s="30">
        <v>5</v>
      </c>
      <c r="B28" s="72" t="s">
        <v>1043</v>
      </c>
      <c r="C28" s="73" t="s">
        <v>1044</v>
      </c>
      <c r="D28" s="35" t="s">
        <v>1036</v>
      </c>
      <c r="E28" s="73">
        <v>8</v>
      </c>
      <c r="F28" s="73" t="s">
        <v>295</v>
      </c>
      <c r="G28" s="73"/>
      <c r="H28" s="73" t="s">
        <v>586</v>
      </c>
    </row>
    <row r="29" spans="1:8">
      <c r="A29" s="30">
        <v>6</v>
      </c>
      <c r="B29" s="73" t="s">
        <v>1045</v>
      </c>
      <c r="C29" s="73" t="s">
        <v>1046</v>
      </c>
      <c r="D29" s="35" t="s">
        <v>1036</v>
      </c>
      <c r="E29" s="73">
        <v>8</v>
      </c>
      <c r="F29" s="73" t="s">
        <v>295</v>
      </c>
      <c r="G29" s="73"/>
      <c r="H29" s="73"/>
    </row>
    <row r="30" spans="1:8">
      <c r="A30" s="30">
        <v>7</v>
      </c>
      <c r="B30" s="73" t="s">
        <v>1047</v>
      </c>
      <c r="C30" s="73" t="s">
        <v>1048</v>
      </c>
      <c r="D30" s="35" t="s">
        <v>1036</v>
      </c>
      <c r="E30" s="73">
        <v>20</v>
      </c>
      <c r="F30" s="73" t="s">
        <v>295</v>
      </c>
      <c r="G30" s="73"/>
      <c r="H30" s="73"/>
    </row>
    <row r="31" spans="1:8">
      <c r="A31" s="30">
        <v>8</v>
      </c>
      <c r="B31" s="35" t="s">
        <v>1049</v>
      </c>
      <c r="C31" s="35" t="s">
        <v>1050</v>
      </c>
      <c r="D31" s="35" t="s">
        <v>1036</v>
      </c>
      <c r="E31" s="35">
        <v>15</v>
      </c>
      <c r="F31" s="35" t="s">
        <v>295</v>
      </c>
      <c r="G31" s="35"/>
      <c r="H31" s="35"/>
    </row>
    <row r="32" spans="1:8">
      <c r="A32" s="30">
        <v>9</v>
      </c>
      <c r="B32" s="35" t="s">
        <v>1010</v>
      </c>
      <c r="C32" s="35" t="s">
        <v>1051</v>
      </c>
      <c r="D32" s="35" t="s">
        <v>1036</v>
      </c>
      <c r="E32" s="35">
        <v>15</v>
      </c>
      <c r="F32" s="35" t="s">
        <v>295</v>
      </c>
      <c r="G32" s="35"/>
      <c r="H32" s="35"/>
    </row>
    <row r="33" spans="1:8">
      <c r="A33" s="30">
        <v>10</v>
      </c>
      <c r="B33" s="35" t="s">
        <v>991</v>
      </c>
      <c r="C33" s="35" t="s">
        <v>1052</v>
      </c>
      <c r="D33" s="35" t="s">
        <v>1036</v>
      </c>
      <c r="E33" s="35">
        <v>25</v>
      </c>
      <c r="F33" s="35" t="s">
        <v>295</v>
      </c>
      <c r="G33" s="35"/>
      <c r="H33" s="35"/>
    </row>
    <row r="34" spans="1:8">
      <c r="A34" s="30">
        <v>11</v>
      </c>
      <c r="B34" s="35" t="s">
        <v>1053</v>
      </c>
      <c r="C34" s="35" t="s">
        <v>1054</v>
      </c>
      <c r="D34" s="35" t="s">
        <v>1036</v>
      </c>
      <c r="E34" s="35">
        <v>16</v>
      </c>
      <c r="F34" s="35" t="s">
        <v>295</v>
      </c>
      <c r="G34" s="35"/>
      <c r="H34" s="35"/>
    </row>
    <row r="35" spans="1:8">
      <c r="A35" s="30">
        <v>12</v>
      </c>
      <c r="B35" s="35" t="s">
        <v>1055</v>
      </c>
      <c r="C35" s="35" t="s">
        <v>1056</v>
      </c>
      <c r="D35" s="35" t="s">
        <v>1036</v>
      </c>
      <c r="E35" s="35">
        <v>15</v>
      </c>
      <c r="F35" s="35" t="s">
        <v>74</v>
      </c>
      <c r="G35" s="35" t="s">
        <v>315</v>
      </c>
      <c r="H35" s="35"/>
    </row>
    <row r="36" spans="1:8">
      <c r="A36" s="30">
        <v>13</v>
      </c>
      <c r="B36" s="35" t="s">
        <v>1057</v>
      </c>
      <c r="C36" s="35" t="s">
        <v>1058</v>
      </c>
      <c r="D36" s="35" t="s">
        <v>1036</v>
      </c>
      <c r="E36" s="35">
        <v>20</v>
      </c>
      <c r="F36" s="35" t="s">
        <v>295</v>
      </c>
      <c r="G36" s="35"/>
      <c r="H36" s="35"/>
    </row>
    <row r="37" spans="1:8">
      <c r="A37" s="30">
        <v>14</v>
      </c>
      <c r="B37" s="35" t="s">
        <v>942</v>
      </c>
      <c r="C37" s="35" t="s">
        <v>1059</v>
      </c>
      <c r="D37" s="35" t="s">
        <v>1036</v>
      </c>
      <c r="E37" s="35">
        <v>15</v>
      </c>
      <c r="F37" s="35" t="s">
        <v>295</v>
      </c>
      <c r="G37" s="35"/>
      <c r="H37" s="35"/>
    </row>
    <row r="38" spans="1:8">
      <c r="A38" s="30">
        <v>15</v>
      </c>
      <c r="B38" s="35" t="s">
        <v>1060</v>
      </c>
      <c r="C38" s="35" t="s">
        <v>1061</v>
      </c>
      <c r="D38" s="35" t="s">
        <v>1036</v>
      </c>
      <c r="E38" s="35">
        <v>15</v>
      </c>
      <c r="F38" s="35" t="s">
        <v>295</v>
      </c>
      <c r="G38" s="35"/>
      <c r="H38" s="35"/>
    </row>
    <row r="39" spans="1:8">
      <c r="A39" s="30">
        <v>16</v>
      </c>
      <c r="B39" s="35" t="s">
        <v>1062</v>
      </c>
      <c r="C39" s="35" t="s">
        <v>1063</v>
      </c>
      <c r="D39" s="35" t="s">
        <v>1036</v>
      </c>
      <c r="E39" s="35">
        <v>12</v>
      </c>
      <c r="F39" s="35" t="s">
        <v>74</v>
      </c>
      <c r="G39" s="35" t="s">
        <v>1064</v>
      </c>
      <c r="H39" s="35"/>
    </row>
    <row r="40" spans="1:8">
      <c r="A40" s="30">
        <v>17</v>
      </c>
      <c r="B40" s="35" t="s">
        <v>1065</v>
      </c>
      <c r="C40" s="35" t="s">
        <v>1066</v>
      </c>
      <c r="D40" s="35" t="s">
        <v>1036</v>
      </c>
      <c r="E40" s="35">
        <v>20</v>
      </c>
      <c r="F40" s="35" t="s">
        <v>295</v>
      </c>
      <c r="G40" s="35"/>
      <c r="H40" s="35"/>
    </row>
    <row r="41" spans="1:8">
      <c r="A41" s="30">
        <v>18</v>
      </c>
      <c r="B41" s="35" t="s">
        <v>963</v>
      </c>
      <c r="C41" s="35" t="s">
        <v>1067</v>
      </c>
      <c r="D41" s="35" t="s">
        <v>1036</v>
      </c>
      <c r="E41" s="35">
        <v>15</v>
      </c>
      <c r="F41" s="35" t="s">
        <v>295</v>
      </c>
      <c r="G41" s="35"/>
      <c r="H41" s="35"/>
    </row>
    <row r="42" spans="1:8">
      <c r="A42" s="30">
        <v>19</v>
      </c>
      <c r="B42" s="35" t="s">
        <v>1068</v>
      </c>
      <c r="C42" s="35" t="s">
        <v>1069</v>
      </c>
      <c r="D42" s="35" t="s">
        <v>1036</v>
      </c>
      <c r="E42" s="35">
        <v>12</v>
      </c>
      <c r="F42" s="35" t="s">
        <v>295</v>
      </c>
      <c r="G42" s="35"/>
      <c r="H42" s="35" t="s">
        <v>586</v>
      </c>
    </row>
    <row r="43" spans="1:8">
      <c r="A43" s="30">
        <v>20</v>
      </c>
      <c r="B43" s="35" t="s">
        <v>850</v>
      </c>
      <c r="C43" s="35" t="s">
        <v>1070</v>
      </c>
      <c r="D43" s="35" t="s">
        <v>1036</v>
      </c>
      <c r="E43" s="35">
        <v>20</v>
      </c>
      <c r="F43" s="35" t="s">
        <v>295</v>
      </c>
      <c r="G43" s="35"/>
      <c r="H43" s="35"/>
    </row>
    <row r="44" spans="1:8">
      <c r="A44" s="30">
        <v>21</v>
      </c>
      <c r="B44" s="35" t="s">
        <v>763</v>
      </c>
      <c r="C44" s="35" t="s">
        <v>1071</v>
      </c>
      <c r="D44" s="35" t="s">
        <v>1036</v>
      </c>
      <c r="E44" s="35">
        <v>20</v>
      </c>
      <c r="F44" s="35" t="s">
        <v>295</v>
      </c>
      <c r="G44" s="35"/>
      <c r="H44" s="35"/>
    </row>
    <row r="45" spans="1:8">
      <c r="A45" s="30">
        <v>22</v>
      </c>
      <c r="B45" s="35" t="s">
        <v>1072</v>
      </c>
      <c r="C45" s="35" t="s">
        <v>1073</v>
      </c>
      <c r="D45" s="35" t="s">
        <v>1036</v>
      </c>
      <c r="E45" s="35">
        <v>10</v>
      </c>
      <c r="F45" s="35" t="s">
        <v>295</v>
      </c>
      <c r="G45" s="35"/>
      <c r="H45" s="35"/>
    </row>
    <row r="46" spans="1:8">
      <c r="A46" s="30">
        <v>23</v>
      </c>
      <c r="B46" s="35" t="s">
        <v>1074</v>
      </c>
      <c r="C46" s="35" t="s">
        <v>1075</v>
      </c>
      <c r="D46" s="35" t="s">
        <v>1036</v>
      </c>
      <c r="E46" s="35">
        <v>15</v>
      </c>
      <c r="F46" s="35" t="s">
        <v>295</v>
      </c>
      <c r="G46" s="35"/>
      <c r="H46" s="35"/>
    </row>
    <row r="47" spans="1:8">
      <c r="A47" s="30">
        <v>24</v>
      </c>
      <c r="B47" s="35" t="s">
        <v>1076</v>
      </c>
      <c r="C47" s="35" t="s">
        <v>1077</v>
      </c>
      <c r="D47" s="35" t="s">
        <v>1036</v>
      </c>
      <c r="E47" s="35">
        <v>50</v>
      </c>
      <c r="F47" s="35" t="s">
        <v>295</v>
      </c>
      <c r="G47" s="35"/>
      <c r="H47" s="35"/>
    </row>
    <row r="48" spans="1:8">
      <c r="A48" s="30">
        <v>25</v>
      </c>
      <c r="B48" s="35" t="s">
        <v>1078</v>
      </c>
      <c r="C48" s="35" t="s">
        <v>1079</v>
      </c>
      <c r="D48" s="35" t="s">
        <v>1036</v>
      </c>
      <c r="E48" s="35">
        <v>20</v>
      </c>
      <c r="F48" s="35" t="s">
        <v>295</v>
      </c>
      <c r="G48" s="35"/>
      <c r="H48" s="35"/>
    </row>
    <row r="49" spans="1:8">
      <c r="A49" s="30">
        <v>26</v>
      </c>
      <c r="B49" s="35" t="s">
        <v>1080</v>
      </c>
      <c r="C49" s="35" t="s">
        <v>1081</v>
      </c>
      <c r="D49" s="35" t="s">
        <v>1036</v>
      </c>
      <c r="E49" s="35">
        <v>25</v>
      </c>
      <c r="F49" s="35" t="s">
        <v>295</v>
      </c>
      <c r="G49" s="35"/>
      <c r="H49" s="35"/>
    </row>
    <row r="50" spans="1:8">
      <c r="A50" s="30">
        <v>27</v>
      </c>
      <c r="B50" s="35" t="s">
        <v>1082</v>
      </c>
      <c r="C50" s="35" t="s">
        <v>1083</v>
      </c>
      <c r="D50" s="35" t="s">
        <v>1036</v>
      </c>
      <c r="E50" s="35">
        <v>15</v>
      </c>
      <c r="F50" s="35" t="s">
        <v>74</v>
      </c>
      <c r="G50" s="35" t="s">
        <v>479</v>
      </c>
      <c r="H50" s="35"/>
    </row>
    <row r="51" spans="1:8">
      <c r="A51" s="30">
        <v>28</v>
      </c>
      <c r="B51" s="34" t="s">
        <v>1084</v>
      </c>
      <c r="C51" s="35" t="s">
        <v>1085</v>
      </c>
      <c r="D51" s="35" t="s">
        <v>1036</v>
      </c>
      <c r="E51" s="35">
        <v>40</v>
      </c>
      <c r="F51" s="35" t="s">
        <v>295</v>
      </c>
      <c r="G51" s="35"/>
      <c r="H51" s="35"/>
    </row>
    <row r="52" spans="1:8">
      <c r="A52" s="30">
        <v>29</v>
      </c>
      <c r="B52" s="34" t="s">
        <v>1086</v>
      </c>
      <c r="C52" s="35" t="s">
        <v>1087</v>
      </c>
      <c r="D52" s="35" t="s">
        <v>1036</v>
      </c>
      <c r="E52" s="35">
        <v>20</v>
      </c>
      <c r="F52" s="35" t="s">
        <v>295</v>
      </c>
      <c r="G52" s="35"/>
      <c r="H52" s="35"/>
    </row>
    <row r="53" spans="1:8">
      <c r="A53" s="30">
        <v>30</v>
      </c>
      <c r="B53" s="35" t="s">
        <v>1088</v>
      </c>
      <c r="C53" s="35" t="s">
        <v>1089</v>
      </c>
      <c r="D53" s="35" t="s">
        <v>1036</v>
      </c>
      <c r="E53" s="35">
        <v>30</v>
      </c>
      <c r="F53" s="35" t="s">
        <v>295</v>
      </c>
      <c r="G53" s="35"/>
      <c r="H53" s="35"/>
    </row>
    <row r="54" spans="1:8">
      <c r="A54" s="30">
        <v>31</v>
      </c>
      <c r="B54" s="35" t="s">
        <v>1090</v>
      </c>
      <c r="C54" s="35" t="s">
        <v>1091</v>
      </c>
      <c r="D54" s="35" t="s">
        <v>1036</v>
      </c>
      <c r="E54" s="35">
        <v>40</v>
      </c>
      <c r="F54" s="35" t="s">
        <v>295</v>
      </c>
      <c r="G54" s="35"/>
      <c r="H54" s="35"/>
    </row>
    <row r="55" spans="1:8">
      <c r="A55" s="30">
        <v>32</v>
      </c>
      <c r="B55" s="35" t="s">
        <v>1092</v>
      </c>
      <c r="C55" s="35" t="s">
        <v>1093</v>
      </c>
      <c r="D55" s="35" t="s">
        <v>1036</v>
      </c>
      <c r="E55" s="35">
        <v>10</v>
      </c>
      <c r="F55" s="35" t="s">
        <v>74</v>
      </c>
      <c r="G55" s="35" t="s">
        <v>310</v>
      </c>
      <c r="H55" s="35"/>
    </row>
    <row r="56" spans="1:8">
      <c r="A56" s="30">
        <v>33</v>
      </c>
      <c r="B56" s="35" t="s">
        <v>1094</v>
      </c>
      <c r="C56" s="35" t="s">
        <v>1095</v>
      </c>
      <c r="D56" s="35" t="s">
        <v>1036</v>
      </c>
      <c r="E56" s="35">
        <v>35</v>
      </c>
      <c r="F56" s="35" t="s">
        <v>295</v>
      </c>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1096</v>
      </c>
      <c r="E67" s="51"/>
      <c r="G67" s="51"/>
    </row>
    <row r="68" spans="1:7" ht="16" customHeight="1">
      <c r="A68" s="51"/>
      <c r="B68" s="51"/>
      <c r="C68" s="30" t="s">
        <v>368</v>
      </c>
      <c r="D68" s="51" t="s">
        <v>1034</v>
      </c>
      <c r="E68" s="30" t="s">
        <v>369</v>
      </c>
      <c r="F68" s="107" t="s">
        <v>1097</v>
      </c>
      <c r="G68" s="30" t="s">
        <v>370</v>
      </c>
    </row>
    <row r="69" spans="1:7">
      <c r="A69" s="30" t="s">
        <v>371</v>
      </c>
      <c r="E69" s="50"/>
      <c r="G69" s="50"/>
    </row>
    <row r="70" spans="1:7" ht="16" customHeight="1">
      <c r="A70" s="51"/>
      <c r="B70" s="51"/>
      <c r="C70" s="30" t="s">
        <v>368</v>
      </c>
      <c r="D70" s="107" t="s">
        <v>1023</v>
      </c>
      <c r="E70" s="30" t="s">
        <v>369</v>
      </c>
      <c r="F70" s="107" t="s">
        <v>1024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18</v>
      </c>
    </row>
    <row r="84" spans="1:7">
      <c r="A84" s="30">
        <v>2</v>
      </c>
      <c r="B84" s="30" t="s">
        <v>397</v>
      </c>
      <c r="E84" s="30" t="s">
        <v>396</v>
      </c>
      <c r="G84" s="35">
        <v>7</v>
      </c>
    </row>
    <row r="85" spans="1:7">
      <c r="A85" s="30">
        <v>3</v>
      </c>
      <c r="B85" s="30" t="s">
        <v>398</v>
      </c>
      <c r="E85" s="30" t="s">
        <v>396</v>
      </c>
      <c r="G85" s="35">
        <v>5</v>
      </c>
    </row>
    <row r="86" spans="1:7">
      <c r="A86" s="30">
        <v>4</v>
      </c>
      <c r="B86" s="30" t="s">
        <v>399</v>
      </c>
      <c r="E86" s="30" t="s">
        <v>396</v>
      </c>
      <c r="G86" s="35">
        <v>3</v>
      </c>
    </row>
    <row r="87" spans="1:7">
      <c r="A87" s="30">
        <v>5</v>
      </c>
      <c r="B87" s="30" t="s">
        <v>400</v>
      </c>
      <c r="E87" s="30" t="s">
        <v>396</v>
      </c>
      <c r="G87" s="35">
        <v>500</v>
      </c>
    </row>
    <row r="88" spans="1:7">
      <c r="A88" s="30">
        <v>6</v>
      </c>
      <c r="B88" s="30" t="s">
        <v>401</v>
      </c>
      <c r="E88" s="30" t="s">
        <v>396</v>
      </c>
      <c r="G88" s="35">
        <v>50</v>
      </c>
    </row>
    <row r="89" spans="1:7">
      <c r="A89" s="30">
        <v>7</v>
      </c>
      <c r="B89" s="30" t="s">
        <v>402</v>
      </c>
      <c r="E89" s="83" t="s">
        <v>403</v>
      </c>
      <c r="G89" s="35" t="s">
        <v>576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168" t="s">
        <v>1027</v>
      </c>
      <c r="G102" s="50" t="s">
        <v>1098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300-000000000000}">
      <formula1>0</formula1>
    </dataValidation>
    <dataValidation type="decimal" operator="greaterThanOrEqual" allowBlank="1" showInputMessage="1" showErrorMessage="1" sqref="E24:E30" xr:uid="{00000000-0002-0000-1300-000001000000}">
      <formula1>0</formula1>
    </dataValidation>
    <dataValidation type="custom" allowBlank="1" showInputMessage="1" showErrorMessage="1" sqref="C24:C30" xr:uid="{00000000-0002-0000-1300-000002000000}">
      <formula1>AND(ISNUMBER(--C24),LEN(C24)&gt;=7)</formula1>
    </dataValidation>
    <dataValidation type="list" allowBlank="1" showInputMessage="1" showErrorMessage="1" sqref="G75" xr:uid="{00000000-0002-0000-1300-000003000000}">
      <formula1>"Clear,Some,Not clear"</formula1>
    </dataValidation>
    <dataValidation type="list" allowBlank="1" showInputMessage="1" showErrorMessage="1" sqref="G76 G78" xr:uid="{00000000-0002-0000-1300-000004000000}">
      <formula1>"Most,Few,None"</formula1>
    </dataValidation>
    <dataValidation type="list" allowBlank="1" showInputMessage="1" showErrorMessage="1" sqref="G77" xr:uid="{00000000-0002-0000-1300-000005000000}">
      <formula1>"Clear,Mixed,Not clear"</formula1>
    </dataValidation>
    <dataValidation type="list" allowBlank="1" showInputMessage="1" showErrorMessage="1" sqref="G79" xr:uid="{00000000-0002-0000-1300-000006000000}">
      <formula1>"Yes,Some confusion,No"</formula1>
    </dataValidation>
    <dataValidation type="list" allowBlank="1" showInputMessage="1" showErrorMessage="1" sqref="G80" xr:uid="{00000000-0002-0000-1300-000007000000}">
      <formula1>"Yes,Some,No"</formula1>
    </dataValidation>
  </dataValidations>
  <hyperlinks>
    <hyperlink ref="H4" r:id="rId1" xr:uid="{00000000-0004-0000-1300-000000000000}"/>
  </hyperlinks>
  <pageMargins left="0.25" right="0.25" top="0.75" bottom="0.75" header="0.3" footer="0.3"/>
  <pageSetup paperSize="9" orientation="portrait" horizontalDpi="0" verticalDpi="0"/>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theme="9" tint="-0.249977111117893"/>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+D5S1!F1</f>
        <v>45989</v>
      </c>
      <c r="G1" s="60" t="s">
        <v>236</v>
      </c>
      <c r="H1" s="68">
        <f>+D5S2!H1</f>
        <v>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+D5S1!C4</f>
        <v>Jaferabad</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400-000000000000}">
      <formula1>"Yes,Some,No"</formula1>
    </dataValidation>
    <dataValidation type="list" allowBlank="1" showInputMessage="1" showErrorMessage="1" sqref="G79" xr:uid="{00000000-0002-0000-1400-000001000000}">
      <formula1>"Yes,Some confusion,No"</formula1>
    </dataValidation>
    <dataValidation type="list" allowBlank="1" showInputMessage="1" showErrorMessage="1" sqref="G77" xr:uid="{00000000-0002-0000-1400-000002000000}">
      <formula1>"Clear,Mixed,Not clear"</formula1>
    </dataValidation>
    <dataValidation type="list" allowBlank="1" showInputMessage="1" showErrorMessage="1" sqref="G76 G78" xr:uid="{00000000-0002-0000-1400-000003000000}">
      <formula1>"Most,Few,None"</formula1>
    </dataValidation>
    <dataValidation type="list" allowBlank="1" showInputMessage="1" showErrorMessage="1" sqref="G75" xr:uid="{00000000-0002-0000-1400-000004000000}">
      <formula1>"Clear,Some,Not clear"</formula1>
    </dataValidation>
    <dataValidation type="custom" allowBlank="1" showInputMessage="1" showErrorMessage="1" sqref="C24:C30" xr:uid="{00000000-0002-0000-1400-000005000000}">
      <formula1>AND(ISNUMBER(--C24),LEN(C24)&gt;=7)</formula1>
    </dataValidation>
    <dataValidation type="decimal" operator="greaterThanOrEqual" allowBlank="1" showInputMessage="1" showErrorMessage="1" sqref="E24:E30" xr:uid="{00000000-0002-0000-1400-000006000000}">
      <formula1>0</formula1>
    </dataValidation>
    <dataValidation type="whole" operator="greaterThanOrEqual" allowBlank="1" showInputMessage="1" showErrorMessage="1" sqref="C6:C8 D15:D21 E6:E8 G6:G8 G15:G21 G83:G88" xr:uid="{00000000-0002-0000-1400-000007000000}">
      <formula1>0</formula1>
    </dataValidation>
  </dataValidations>
  <pageMargins left="0.25" right="0.25"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52"/>
  <sheetViews>
    <sheetView topLeftCell="C1" workbookViewId="0">
      <selection activeCell="D18" sqref="D18"/>
    </sheetView>
  </sheetViews>
  <sheetFormatPr baseColWidth="10" defaultColWidth="8.83203125" defaultRowHeight="15"/>
  <cols>
    <col min="1" max="3" width="20" customWidth="1"/>
    <col min="4" max="4" width="28" customWidth="1"/>
    <col min="5" max="6" width="4" customWidth="1"/>
    <col min="7" max="8" width="18" customWidth="1"/>
  </cols>
  <sheetData>
    <row r="1" spans="1:13">
      <c r="A1" t="s">
        <v>28</v>
      </c>
    </row>
    <row r="2" spans="1:13">
      <c r="A2" t="s">
        <v>29</v>
      </c>
    </row>
    <row r="3" spans="1:13" ht="18" customHeight="1">
      <c r="A3" t="s">
        <v>30</v>
      </c>
      <c r="H3" s="138" t="s">
        <v>31</v>
      </c>
      <c r="I3" s="139"/>
      <c r="J3" s="139"/>
      <c r="K3" s="139"/>
      <c r="L3" s="139"/>
    </row>
    <row r="4" spans="1:13">
      <c r="A4" t="s">
        <v>32</v>
      </c>
      <c r="B4" s="104">
        <f>'Overall Activation Summary'!B2</f>
        <v>40</v>
      </c>
      <c r="H4" s="140" t="s">
        <v>33</v>
      </c>
      <c r="I4" s="141"/>
      <c r="J4" s="141"/>
      <c r="K4" s="140" t="s">
        <v>34</v>
      </c>
      <c r="L4" s="140" t="s">
        <v>35</v>
      </c>
    </row>
    <row r="5" spans="1:13" ht="16" customHeight="1">
      <c r="A5" t="s">
        <v>36</v>
      </c>
      <c r="B5" s="104">
        <f>'Overall Activation Summary'!B3</f>
        <v>2908</v>
      </c>
      <c r="H5" s="142" t="s">
        <v>37</v>
      </c>
      <c r="I5" s="143"/>
      <c r="J5" s="143"/>
      <c r="K5" s="144">
        <f>'Overall Activation Summary'!B3</f>
        <v>2908</v>
      </c>
      <c r="L5" s="144">
        <f>IF('Overall Activation Summary'!B2=0,"",'Overall Activation Summary'!B3/'Overall Activation Summary'!B2)</f>
        <v>72.7</v>
      </c>
      <c r="M5" s="145"/>
    </row>
    <row r="6" spans="1:13" ht="32" customHeight="1">
      <c r="A6" t="s">
        <v>38</v>
      </c>
      <c r="B6" s="104">
        <f>'Overall Activation Summary'!B4</f>
        <v>2884</v>
      </c>
      <c r="H6" s="142" t="s">
        <v>39</v>
      </c>
      <c r="I6" s="143"/>
      <c r="J6" s="143"/>
      <c r="K6" s="144">
        <f>'Overall Activation Summary'!B5</f>
        <v>44256</v>
      </c>
      <c r="L6" s="144">
        <f>IF('Overall Activation Summary'!B2=0,"",'Overall Activation Summary'!B5/'Overall Activation Summary'!B2)</f>
        <v>1106.4000000000001</v>
      </c>
      <c r="M6" s="145"/>
    </row>
    <row r="7" spans="1:13" ht="32" customHeight="1">
      <c r="A7" t="s">
        <v>40</v>
      </c>
      <c r="B7" s="104">
        <f>'Overall Activation Summary'!B5</f>
        <v>44256</v>
      </c>
      <c r="H7" s="142" t="s">
        <v>41</v>
      </c>
      <c r="I7" s="143"/>
      <c r="J7" s="143"/>
      <c r="K7" s="144">
        <f>'Overall Activation Summary'!B11</f>
        <v>42374</v>
      </c>
      <c r="L7" s="144">
        <f>IF('Overall Activation Summary'!B2=0,"",'Overall Activation Summary'!B11/'Overall Activation Summary'!B2)</f>
        <v>1059.3499999999999</v>
      </c>
      <c r="M7" s="145"/>
    </row>
    <row r="8" spans="1:13" ht="32" customHeight="1">
      <c r="A8" t="s">
        <v>42</v>
      </c>
      <c r="B8" s="104">
        <f>'Overall Activation Summary'!B6</f>
        <v>2240</v>
      </c>
      <c r="H8" s="142" t="s">
        <v>43</v>
      </c>
      <c r="I8" s="143"/>
      <c r="J8" s="143"/>
      <c r="K8" s="144">
        <f>IF('Overall Activation Summary'!B5=0,"",'Overall Activation Summary'!B11/'Overall Activation Summary'!B5)</f>
        <v>0.95747469269703545</v>
      </c>
      <c r="L8" s="144"/>
      <c r="M8" s="145"/>
    </row>
    <row r="9" spans="1:13" ht="16" customHeight="1">
      <c r="A9" t="s">
        <v>44</v>
      </c>
      <c r="B9" s="104">
        <f>'Overall Activation Summary'!B7</f>
        <v>1936</v>
      </c>
      <c r="H9" s="142" t="s">
        <v>45</v>
      </c>
      <c r="I9" s="143"/>
      <c r="J9" s="143"/>
      <c r="K9" s="144">
        <f>'Overall Activation Summary'!B8</f>
        <v>2606</v>
      </c>
      <c r="L9" s="144">
        <f>IF('Overall Activation Summary'!B3=0,"",'Overall Activation Summary'!B8/'Overall Activation Summary'!B3)</f>
        <v>0.89614855570839069</v>
      </c>
      <c r="M9" s="145"/>
    </row>
    <row r="10" spans="1:13" ht="32" customHeight="1">
      <c r="A10" t="s">
        <v>46</v>
      </c>
      <c r="B10" s="104">
        <f>'Overall Activation Summary'!B8</f>
        <v>2606</v>
      </c>
      <c r="H10" s="142" t="s">
        <v>47</v>
      </c>
      <c r="I10" s="143"/>
      <c r="J10" s="143"/>
      <c r="K10" s="146">
        <f>AVERAGE('Overall Activation Summary'!B12:'Overall Activation Summary'!B15)</f>
        <v>5.3536585365853657</v>
      </c>
      <c r="L10" s="142"/>
      <c r="M10" s="145"/>
    </row>
    <row r="11" spans="1:13">
      <c r="A11" t="s">
        <v>48</v>
      </c>
      <c r="B11" s="104">
        <f>'Overall Activation Summary'!B9</f>
        <v>272</v>
      </c>
      <c r="C11" t="s">
        <v>49</v>
      </c>
      <c r="H11" s="139"/>
      <c r="I11" s="139"/>
      <c r="J11" s="139"/>
      <c r="K11" s="139"/>
      <c r="L11" s="139"/>
    </row>
    <row r="12" spans="1:13">
      <c r="A12" t="s">
        <v>50</v>
      </c>
      <c r="B12" s="104">
        <f>'Overall Activation Summary'!B10</f>
        <v>14</v>
      </c>
      <c r="H12" s="139"/>
      <c r="I12" s="139"/>
      <c r="J12" s="139"/>
      <c r="K12" s="139"/>
      <c r="L12" s="139"/>
    </row>
    <row r="13" spans="1:13" ht="15" customHeight="1">
      <c r="A13" t="s">
        <v>51</v>
      </c>
      <c r="B13" s="104">
        <f>'Overall Activation Summary'!B11</f>
        <v>42374</v>
      </c>
      <c r="H13" s="263" t="s">
        <v>52</v>
      </c>
      <c r="I13" s="264"/>
      <c r="J13" s="264"/>
      <c r="K13" s="264"/>
      <c r="L13" s="265"/>
    </row>
    <row r="14" spans="1:13">
      <c r="A14" t="s">
        <v>53</v>
      </c>
      <c r="B14" s="137">
        <f>'Overall Activation Summary'!B35</f>
        <v>0.77028885832187066</v>
      </c>
      <c r="C14" t="s">
        <v>54</v>
      </c>
      <c r="H14" s="266"/>
      <c r="I14" s="267"/>
      <c r="J14" s="267"/>
      <c r="K14" s="267"/>
      <c r="L14" s="268"/>
    </row>
    <row r="15" spans="1:13">
      <c r="A15" t="s">
        <v>55</v>
      </c>
      <c r="B15" s="137">
        <f>'Overall Activation Summary'!B36</f>
        <v>0.66574965612104542</v>
      </c>
      <c r="C15" t="s">
        <v>54</v>
      </c>
      <c r="H15" s="269"/>
      <c r="I15" s="270"/>
      <c r="J15" s="270"/>
      <c r="K15" s="270"/>
      <c r="L15" s="271"/>
    </row>
    <row r="16" spans="1:13" ht="15" customHeight="1">
      <c r="A16" t="s">
        <v>56</v>
      </c>
      <c r="B16" s="137">
        <f>'Overall Activation Summary'!B37</f>
        <v>0.89614855570839069</v>
      </c>
      <c r="C16" t="s">
        <v>54</v>
      </c>
      <c r="H16" s="263" t="s">
        <v>57</v>
      </c>
      <c r="I16" s="264"/>
      <c r="J16" s="264"/>
      <c r="K16" s="264"/>
      <c r="L16" s="265"/>
    </row>
    <row r="17" spans="1:12">
      <c r="A17" t="s">
        <v>58</v>
      </c>
      <c r="B17" s="137">
        <f>'Overall Activation Summary'!B38</f>
        <v>9.353507565337002E-2</v>
      </c>
      <c r="C17" t="s">
        <v>54</v>
      </c>
      <c r="H17" s="266"/>
      <c r="I17" s="267"/>
      <c r="J17" s="267"/>
      <c r="K17" s="267"/>
      <c r="L17" s="268"/>
    </row>
    <row r="18" spans="1:12">
      <c r="A18" t="s">
        <v>59</v>
      </c>
      <c r="B18" s="137">
        <f>'Overall Activation Summary'!B39</f>
        <v>4.8143053645116922E-3</v>
      </c>
      <c r="C18" t="s">
        <v>54</v>
      </c>
      <c r="H18" s="269"/>
      <c r="I18" s="270"/>
      <c r="J18" s="270"/>
      <c r="K18" s="270"/>
      <c r="L18" s="271"/>
    </row>
    <row r="19" spans="1:12" ht="15" customHeight="1">
      <c r="A19" t="s">
        <v>60</v>
      </c>
      <c r="B19">
        <f>'Overall Activation Summary'!B12</f>
        <v>5.3170731707317076</v>
      </c>
      <c r="H19" s="263" t="s">
        <v>61</v>
      </c>
      <c r="I19" s="264"/>
      <c r="J19" s="264"/>
      <c r="K19" s="264"/>
      <c r="L19" s="265"/>
    </row>
    <row r="20" spans="1:12">
      <c r="H20" s="266"/>
      <c r="I20" s="267"/>
      <c r="J20" s="267"/>
      <c r="K20" s="267"/>
      <c r="L20" s="268"/>
    </row>
    <row r="21" spans="1:12">
      <c r="A21" t="s">
        <v>62</v>
      </c>
      <c r="H21" s="269"/>
      <c r="I21" s="270"/>
      <c r="J21" s="270"/>
      <c r="K21" s="270"/>
      <c r="L21" s="271"/>
    </row>
    <row r="22" spans="1:12" ht="15" customHeight="1">
      <c r="A22" t="s">
        <v>63</v>
      </c>
      <c r="B22" t="s">
        <v>64</v>
      </c>
      <c r="C22" t="s">
        <v>65</v>
      </c>
      <c r="D22" t="s">
        <v>66</v>
      </c>
      <c r="E22" t="s">
        <v>67</v>
      </c>
      <c r="F22" t="s">
        <v>51</v>
      </c>
      <c r="G22" t="s">
        <v>68</v>
      </c>
      <c r="H22" s="263" t="s">
        <v>69</v>
      </c>
      <c r="I22" s="264"/>
      <c r="J22" s="264"/>
      <c r="K22" s="264"/>
      <c r="L22" s="265"/>
    </row>
    <row r="23" spans="1:12">
      <c r="A23">
        <v>1</v>
      </c>
      <c r="B23" s="104">
        <f>COUNTIF(SUM!$AG:$AG,A23)</f>
        <v>2</v>
      </c>
      <c r="C23" s="104">
        <f>SUMIF(SUM!$AG:$AG,A23,SUM!$AS:$AS)</f>
        <v>70</v>
      </c>
      <c r="D23" s="104">
        <f>SUMIF(SUM!$AG:$AG,A23,SUM!$AU:$AU)</f>
        <v>2416</v>
      </c>
      <c r="E23" s="104">
        <f>SUMIF(SUM!$AG:$AG,A23,SUM!$AX:$AX)</f>
        <v>59</v>
      </c>
      <c r="F23" s="104">
        <f>SUMIF(SUM!$AG:$AG,A23,SUM!$BA:$BA)</f>
        <v>2300</v>
      </c>
      <c r="G23" s="104">
        <f>IF(COUNTIF(SUM!$AG:$AG,A23)=0,"",AVERAGEIF(SUM!$AG:$AG,A23,SUM!$BB:$BB))</f>
        <v>3</v>
      </c>
      <c r="H23" s="266"/>
      <c r="I23" s="267"/>
      <c r="J23" s="267"/>
      <c r="K23" s="267"/>
      <c r="L23" s="268"/>
    </row>
    <row r="24" spans="1:12">
      <c r="A24">
        <v>2</v>
      </c>
      <c r="B24" s="104">
        <f>COUNTIF(SUM!$AG:$AG,A24)</f>
        <v>2</v>
      </c>
      <c r="C24" s="104">
        <f>SUMIF(SUM!$AG:$AG,A24,SUM!$AS:$AS)</f>
        <v>67</v>
      </c>
      <c r="D24" s="104">
        <f>SUMIF(SUM!$AG:$AG,A24,SUM!$AU:$AU)</f>
        <v>1197</v>
      </c>
      <c r="E24" s="104">
        <f>SUMIF(SUM!$AG:$AG,A24,SUM!$AX:$AX)</f>
        <v>60</v>
      </c>
      <c r="F24" s="104">
        <f>SUMIF(SUM!$AG:$AG,A24,SUM!$BA:$BA)</f>
        <v>1120</v>
      </c>
      <c r="G24" s="104">
        <f>IF(COUNTIF(SUM!$AG:$AG,A24)=0,"",AVERAGEIF(SUM!$AG:$AG,A24,SUM!$BB:$BB))</f>
        <v>3</v>
      </c>
      <c r="H24" s="269"/>
      <c r="I24" s="270"/>
      <c r="J24" s="270"/>
      <c r="K24" s="270"/>
      <c r="L24" s="271"/>
    </row>
    <row r="25" spans="1:12" ht="15" customHeight="1">
      <c r="A25">
        <v>3</v>
      </c>
      <c r="B25" s="104">
        <f>COUNTIF(SUM!$AG:$AG,A25)</f>
        <v>2</v>
      </c>
      <c r="C25" s="104">
        <f>SUMIF(SUM!$AG:$AG,A25,SUM!$AS:$AS)</f>
        <v>68</v>
      </c>
      <c r="D25" s="104">
        <f>SUMIF(SUM!$AG:$AG,A25,SUM!$AU:$AU)</f>
        <v>1534</v>
      </c>
      <c r="E25" s="104">
        <f>SUMIF(SUM!$AG:$AG,A25,SUM!$AX:$AX)</f>
        <v>61</v>
      </c>
      <c r="F25" s="104">
        <f>SUMIF(SUM!$AG:$AG,A25,SUM!$BA:$BA)</f>
        <v>1409</v>
      </c>
      <c r="G25" s="104">
        <f>IF(COUNTIF(SUM!$AG:$AG,A25)=0,"",AVERAGEIF(SUM!$AG:$AG,A25,SUM!$BB:$BB))</f>
        <v>3</v>
      </c>
      <c r="H25" s="272" t="s">
        <v>70</v>
      </c>
      <c r="I25" s="264"/>
      <c r="J25" s="264"/>
      <c r="K25" s="264"/>
      <c r="L25" s="265"/>
    </row>
    <row r="26" spans="1:12">
      <c r="A26">
        <v>4</v>
      </c>
      <c r="B26" s="104">
        <f>COUNTIF(SUM!$AG:$AG,A26)</f>
        <v>2</v>
      </c>
      <c r="C26" s="104">
        <f>SUMIF(SUM!$AG:$AG,A26,SUM!$AS:$AS)</f>
        <v>68</v>
      </c>
      <c r="D26" s="104">
        <f>SUMIF(SUM!$AG:$AG,A26,SUM!$AU:$AU)</f>
        <v>1308</v>
      </c>
      <c r="E26" s="104">
        <f>SUMIF(SUM!$AG:$AG,A26,SUM!$AX:$AX)</f>
        <v>65</v>
      </c>
      <c r="F26" s="104">
        <f>SUMIF(SUM!$AG:$AG,A26,SUM!$BA:$BA)</f>
        <v>1825</v>
      </c>
      <c r="G26" s="104">
        <f>IF(COUNTIF(SUM!$AG:$AG,A26)=0,"",AVERAGEIF(SUM!$AG:$AG,A26,SUM!$BB:$BB))</f>
        <v>3</v>
      </c>
      <c r="H26" s="266"/>
      <c r="I26" s="267"/>
      <c r="J26" s="267"/>
      <c r="K26" s="267"/>
      <c r="L26" s="268"/>
    </row>
    <row r="27" spans="1:12">
      <c r="A27">
        <v>5</v>
      </c>
      <c r="B27" s="104">
        <f>COUNTIF(SUM!$AG:$AG,A27)</f>
        <v>2</v>
      </c>
      <c r="C27" s="104">
        <f>SUMIF(SUM!$AG:$AG,A27,SUM!$AS:$AS)</f>
        <v>67</v>
      </c>
      <c r="D27" s="104">
        <f>SUMIF(SUM!$AG:$AG,A27,SUM!$AU:$AU)</f>
        <v>1266</v>
      </c>
      <c r="E27" s="104">
        <f>SUMIF(SUM!$AG:$AG,A27,SUM!$AX:$AX)</f>
        <v>51</v>
      </c>
      <c r="F27" s="104">
        <f>SUMIF(SUM!$AG:$AG,A27,SUM!$BA:$BA)</f>
        <v>1108</v>
      </c>
      <c r="G27" s="104">
        <f>IF(COUNTIF(SUM!$AG:$AG,A27)=0,"",AVERAGEIF(SUM!$AG:$AG,A27,SUM!$BB:$BB))</f>
        <v>2.5</v>
      </c>
      <c r="H27" s="269"/>
      <c r="I27" s="270"/>
      <c r="J27" s="270"/>
      <c r="K27" s="270"/>
      <c r="L27" s="271"/>
    </row>
    <row r="28" spans="1:12">
      <c r="A28">
        <v>6</v>
      </c>
      <c r="B28" s="104">
        <f>COUNTIF(SUM!$AG:$AG,A28)</f>
        <v>2</v>
      </c>
      <c r="C28" s="104">
        <f>SUMIF(SUM!$AG:$AG,A28,SUM!$AS:$AS)</f>
        <v>92</v>
      </c>
      <c r="D28" s="104">
        <f>SUMIF(SUM!$AG:$AG,A28,SUM!$AU:$AU)</f>
        <v>2453</v>
      </c>
      <c r="E28" s="104">
        <f>SUMIF(SUM!$AG:$AG,A28,SUM!$AX:$AX)</f>
        <v>77</v>
      </c>
      <c r="F28" s="104">
        <f>SUMIF(SUM!$AG:$AG,A28,SUM!$BA:$BA)</f>
        <v>2038</v>
      </c>
      <c r="G28" s="104">
        <f>IF(COUNTIF(SUM!$AG:$AG,A28)=0,"",AVERAGEIF(SUM!$AG:$AG,A28,SUM!$BB:$BB))</f>
        <v>3</v>
      </c>
    </row>
    <row r="29" spans="1:12">
      <c r="A29">
        <v>7</v>
      </c>
      <c r="B29" s="104">
        <f>COUNTIF(SUM!$AG:$AG,A29)</f>
        <v>2</v>
      </c>
      <c r="C29" s="104">
        <f>SUMIF(SUM!$AG:$AG,A29,SUM!$AS:$AS)</f>
        <v>70</v>
      </c>
      <c r="D29" s="104">
        <f>SUMIF(SUM!$AG:$AG,A29,SUM!$AU:$AU)</f>
        <v>1569</v>
      </c>
      <c r="E29" s="104">
        <f>SUMIF(SUM!$AG:$AG,A29,SUM!$AX:$AX)</f>
        <v>56</v>
      </c>
      <c r="F29" s="104">
        <f>SUMIF(SUM!$AG:$AG,A29,SUM!$BA:$BA)</f>
        <v>1487</v>
      </c>
      <c r="G29" s="104">
        <f>IF(COUNTIF(SUM!$AG:$AG,A29)=0,"",AVERAGEIF(SUM!$AG:$AG,A29,SUM!$BB:$BB))</f>
        <v>3</v>
      </c>
    </row>
    <row r="30" spans="1:12">
      <c r="A30">
        <v>8</v>
      </c>
      <c r="B30" s="104">
        <f>COUNTIF(SUM!$AG:$AG,A30)</f>
        <v>2</v>
      </c>
      <c r="C30" s="104">
        <f>SUMIF(SUM!$AG:$AG,A30,SUM!$AS:$AS)</f>
        <v>92</v>
      </c>
      <c r="D30" s="104">
        <f>SUMIF(SUM!$AG:$AG,A30,SUM!$AU:$AU)</f>
        <v>1756</v>
      </c>
      <c r="E30" s="104">
        <f>SUMIF(SUM!$AG:$AG,A30,SUM!$AX:$AX)</f>
        <v>86</v>
      </c>
      <c r="F30" s="104">
        <f>SUMIF(SUM!$AG:$AG,A30,SUM!$BA:$BA)</f>
        <v>1685</v>
      </c>
      <c r="G30" s="104">
        <f>IF(COUNTIF(SUM!$AG:$AG,A30)=0,"",AVERAGEIF(SUM!$AG:$AG,A30,SUM!$BB:$BB))</f>
        <v>3</v>
      </c>
    </row>
    <row r="31" spans="1:12">
      <c r="A31">
        <v>9</v>
      </c>
      <c r="B31" s="104">
        <f>COUNTIF(SUM!$AG:$AG,A31)</f>
        <v>3</v>
      </c>
      <c r="C31" s="104">
        <f>SUMIF(SUM!$AG:$AG,A31,SUM!$AS:$AS)</f>
        <v>124</v>
      </c>
      <c r="D31" s="104">
        <f>SUMIF(SUM!$AG:$AG,A31,SUM!$AU:$AU)</f>
        <v>1067</v>
      </c>
      <c r="E31" s="104">
        <f>SUMIF(SUM!$AG:$AG,A31,SUM!$AX:$AX)</f>
        <v>114</v>
      </c>
      <c r="F31" s="104">
        <f>SUMIF(SUM!$AG:$AG,A31,SUM!$BA:$BA)</f>
        <v>1005</v>
      </c>
      <c r="G31" s="104">
        <f>IF(COUNTIF(SUM!$AG:$AG,A31)=0,"",AVERAGEIF(SUM!$AG:$AG,A31,SUM!$BB:$BB))</f>
        <v>2.6666666666666665</v>
      </c>
    </row>
    <row r="32" spans="1:12">
      <c r="A32">
        <v>10</v>
      </c>
      <c r="B32" s="104">
        <f>COUNTIF(SUM!$AG:$AG,A32)</f>
        <v>2</v>
      </c>
      <c r="C32" s="104">
        <f>SUMIF(SUM!$AG:$AG,A32,SUM!$AS:$AS)</f>
        <v>71</v>
      </c>
      <c r="D32" s="104">
        <f>SUMIF(SUM!$AG:$AG,A32,SUM!$AU:$AU)</f>
        <v>651</v>
      </c>
      <c r="E32" s="104">
        <f>SUMIF(SUM!$AG:$AG,A32,SUM!$AX:$AX)</f>
        <v>65</v>
      </c>
      <c r="F32" s="104">
        <f>SUMIF(SUM!$AG:$AG,A32,SUM!$BA:$BA)</f>
        <v>610</v>
      </c>
      <c r="G32" s="104">
        <f>IF(COUNTIF(SUM!$AG:$AG,A32)=0,"",AVERAGEIF(SUM!$AG:$AG,A32,SUM!$BB:$BB))</f>
        <v>2.5</v>
      </c>
    </row>
    <row r="33" spans="1:7">
      <c r="A33">
        <v>11</v>
      </c>
      <c r="B33" s="104">
        <f>COUNTIF(SUM!$AG:$AG,A33)</f>
        <v>3</v>
      </c>
      <c r="C33" s="104">
        <f>SUMIF(SUM!$AG:$AG,A33,SUM!$AS:$AS)</f>
        <v>149</v>
      </c>
      <c r="D33" s="104">
        <f>SUMIF(SUM!$AG:$AG,A33,SUM!$AU:$AU)</f>
        <v>1266</v>
      </c>
      <c r="E33" s="104">
        <f>SUMIF(SUM!$AG:$AG,A33,SUM!$AX:$AX)</f>
        <v>136</v>
      </c>
      <c r="F33" s="104">
        <f>SUMIF(SUM!$AG:$AG,A33,SUM!$BA:$BA)</f>
        <v>1197</v>
      </c>
      <c r="G33" s="104">
        <f>IF(COUNTIF(SUM!$AG:$AG,A33)=0,"",AVERAGEIF(SUM!$AG:$AG,A33,SUM!$BB:$BB))</f>
        <v>2.3333333333333335</v>
      </c>
    </row>
    <row r="34" spans="1:7">
      <c r="A34">
        <v>12</v>
      </c>
      <c r="B34" s="104">
        <f>COUNTIF(SUM!$AG:$AG,A34)</f>
        <v>3</v>
      </c>
      <c r="C34" s="104">
        <f>SUMIF(SUM!$AG:$AG,A34,SUM!$AS:$AS)</f>
        <v>96</v>
      </c>
      <c r="D34" s="104">
        <f>SUMIF(SUM!$AG:$AG,A34,SUM!$AU:$AU)</f>
        <v>1456</v>
      </c>
      <c r="E34" s="104">
        <f>SUMIF(SUM!$AG:$AG,A34,SUM!$AX:$AX)</f>
        <v>84</v>
      </c>
      <c r="F34" s="104">
        <f>SUMIF(SUM!$AG:$AG,A34,SUM!$BA:$BA)</f>
        <v>1392</v>
      </c>
      <c r="G34" s="104">
        <f>IF(COUNTIF(SUM!$AG:$AG,A34)=0,"",AVERAGEIF(SUM!$AG:$AG,A34,SUM!$BB:$BB))</f>
        <v>2.6666666666666665</v>
      </c>
    </row>
    <row r="35" spans="1:7">
      <c r="A35">
        <v>13</v>
      </c>
      <c r="B35" s="104">
        <f>COUNTIF(SUM!$AG:$AG,A35)</f>
        <v>3</v>
      </c>
      <c r="C35" s="104">
        <f>SUMIF(SUM!$AG:$AG,A35,SUM!$AS:$AS)</f>
        <v>101</v>
      </c>
      <c r="D35" s="104">
        <f>SUMIF(SUM!$AG:$AG,A35,SUM!$AU:$AU)</f>
        <v>1086</v>
      </c>
      <c r="E35" s="104">
        <f>SUMIF(SUM!$AG:$AG,A35,SUM!$AX:$AX)</f>
        <v>95</v>
      </c>
      <c r="F35" s="104">
        <f>SUMIF(SUM!$AG:$AG,A35,SUM!$BA:$BA)</f>
        <v>1055</v>
      </c>
      <c r="G35" s="104">
        <f>IF(COUNTIF(SUM!$AG:$AG,A35)=0,"",AVERAGEIF(SUM!$AG:$AG,A35,SUM!$BB:$BB))</f>
        <v>2.6666666666666665</v>
      </c>
    </row>
    <row r="36" spans="1:7">
      <c r="A36">
        <v>14</v>
      </c>
      <c r="B36" s="104">
        <f>COUNTIF(SUM!$AG:$AG,A36)</f>
        <v>3</v>
      </c>
      <c r="C36" s="104">
        <f>SUMIF(SUM!$AG:$AG,A36,SUM!$AS:$AS)</f>
        <v>116</v>
      </c>
      <c r="D36" s="104">
        <f>SUMIF(SUM!$AG:$AG,A36,SUM!$AU:$AU)</f>
        <v>1520</v>
      </c>
      <c r="E36" s="104">
        <f>SUMIF(SUM!$AG:$AG,A36,SUM!$AX:$AX)</f>
        <v>106</v>
      </c>
      <c r="F36" s="104">
        <f>SUMIF(SUM!$AG:$AG,A36,SUM!$BA:$BA)</f>
        <v>1471</v>
      </c>
      <c r="G36" s="104">
        <f>IF(COUNTIF(SUM!$AG:$AG,A36)=0,"",AVERAGEIF(SUM!$AG:$AG,A36,SUM!$BB:$BB))</f>
        <v>2.6666666666666665</v>
      </c>
    </row>
    <row r="37" spans="1:7">
      <c r="A37">
        <v>15</v>
      </c>
      <c r="B37" s="104">
        <f>COUNTIF(SUM!$AG:$AG,A37)</f>
        <v>3</v>
      </c>
      <c r="C37" s="104">
        <f>SUMIF(SUM!$AG:$AG,A37,SUM!$AS:$AS)</f>
        <v>71</v>
      </c>
      <c r="D37" s="104">
        <f>SUMIF(SUM!$AG:$AG,A37,SUM!$AU:$AU)</f>
        <v>542</v>
      </c>
      <c r="E37" s="104">
        <f>SUMIF(SUM!$AG:$AG,A37,SUM!$AX:$AX)</f>
        <v>66</v>
      </c>
      <c r="F37" s="104">
        <f>SUMIF(SUM!$AG:$AG,A37,SUM!$BA:$BA)</f>
        <v>510</v>
      </c>
      <c r="G37" s="104">
        <f>IF(COUNTIF(SUM!$AG:$AG,A37)=0,"",AVERAGEIF(SUM!$AG:$AG,A37,SUM!$BB:$BB))</f>
        <v>2.6666666666666665</v>
      </c>
    </row>
    <row r="38" spans="1:7">
      <c r="A38">
        <v>16</v>
      </c>
      <c r="B38" s="104">
        <f>COUNTIF(SUM!$AG:$AG,A38)</f>
        <v>2</v>
      </c>
      <c r="C38" s="104">
        <f>SUMIF(SUM!$AG:$AG,A38,SUM!$AS:$AS)</f>
        <v>57</v>
      </c>
      <c r="D38" s="104">
        <f>SUMIF(SUM!$AG:$AG,A38,SUM!$AU:$AU)</f>
        <v>491</v>
      </c>
      <c r="E38" s="104">
        <f>SUMIF(SUM!$AG:$AG,A38,SUM!$AX:$AX)</f>
        <v>52</v>
      </c>
      <c r="F38" s="104">
        <f>SUMIF(SUM!$AG:$AG,A38,SUM!$BA:$BA)</f>
        <v>455</v>
      </c>
      <c r="G38" s="104">
        <f>IF(COUNTIF(SUM!$AG:$AG,A38)=0,"",AVERAGEIF(SUM!$AG:$AG,A38,SUM!$BB:$BB))</f>
        <v>2.5</v>
      </c>
    </row>
    <row r="39" spans="1:7">
      <c r="A39">
        <v>17</v>
      </c>
      <c r="B39" s="104">
        <f>COUNTIF(SUM!$AG:$AG,A39)</f>
        <v>2</v>
      </c>
      <c r="C39" s="104">
        <f>SUMIF(SUM!$AG:$AG,A39,SUM!$AS:$AS)</f>
        <v>75</v>
      </c>
      <c r="D39" s="104">
        <f>SUMIF(SUM!$AG:$AG,A39,SUM!$AU:$AU)</f>
        <v>550</v>
      </c>
      <c r="E39" s="104">
        <f>SUMIF(SUM!$AG:$AG,A39,SUM!$AX:$AX)</f>
        <v>70</v>
      </c>
      <c r="F39" s="104">
        <f>SUMIF(SUM!$AG:$AG,A39,SUM!$BA:$BA)</f>
        <v>520</v>
      </c>
      <c r="G39" s="104">
        <f>IF(COUNTIF(SUM!$AG:$AG,A39)=0,"",AVERAGEIF(SUM!$AG:$AG,A39,SUM!$BB:$BB))</f>
        <v>2.5</v>
      </c>
    </row>
    <row r="40" spans="1:7">
      <c r="A40">
        <v>18</v>
      </c>
      <c r="B40" s="104">
        <f>COUNTIF(SUM!$AG:$AG,A40)</f>
        <v>0</v>
      </c>
      <c r="C40" s="104">
        <f>SUMIF(SUM!$AG:$AG,A40,SUM!$AS:$AS)</f>
        <v>0</v>
      </c>
      <c r="D40" s="104">
        <f>SUMIF(SUM!$AG:$AG,A40,SUM!$AU:$AU)</f>
        <v>0</v>
      </c>
      <c r="E40" s="104">
        <f>SUMIF(SUM!$AG:$AG,A40,SUM!$AX:$AX)</f>
        <v>0</v>
      </c>
      <c r="F40" s="104">
        <f>SUMIF(SUM!$AG:$AG,A40,SUM!$BA:$BA)</f>
        <v>0</v>
      </c>
      <c r="G40" s="104" t="str">
        <f>IF(COUNTIF(SUM!$AG:$AG,A40)=0,"",AVERAGEIF(SUM!$AG:$AG,A40,SUM!$BB:$BB))</f>
        <v/>
      </c>
    </row>
    <row r="41" spans="1:7">
      <c r="A41">
        <v>19</v>
      </c>
      <c r="B41" s="104">
        <f>COUNTIF(SUM!$AG:$AG,A41)</f>
        <v>0</v>
      </c>
      <c r="C41" s="104">
        <f>SUMIF(SUM!$AG:$AG,A41,SUM!$AS:$AS)</f>
        <v>0</v>
      </c>
      <c r="D41" s="104">
        <f>SUMIF(SUM!$AG:$AG,A41,SUM!$AU:$AU)</f>
        <v>0</v>
      </c>
      <c r="E41" s="104">
        <f>SUMIF(SUM!$AG:$AG,A41,SUM!$AX:$AX)</f>
        <v>0</v>
      </c>
      <c r="F41" s="104">
        <f>SUMIF(SUM!$AG:$AG,A41,SUM!$BA:$BA)</f>
        <v>0</v>
      </c>
      <c r="G41" s="104" t="str">
        <f>IF(COUNTIF(SUM!$AG:$AG,A41)=0,"",AVERAGEIF(SUM!$AG:$AG,A41,SUM!$BB:$BB))</f>
        <v/>
      </c>
    </row>
    <row r="42" spans="1:7">
      <c r="A42">
        <v>20</v>
      </c>
      <c r="B42" s="104">
        <f>COUNTIF(SUM!$AG:$AG,A42)</f>
        <v>0</v>
      </c>
      <c r="C42" s="104">
        <f>SUMIF(SUM!$AG:$AG,A42,SUM!$AS:$AS)</f>
        <v>0</v>
      </c>
      <c r="D42" s="104">
        <f>SUMIF(SUM!$AG:$AG,A42,SUM!$AU:$AU)</f>
        <v>0</v>
      </c>
      <c r="E42" s="104">
        <f>SUMIF(SUM!$AG:$AG,A42,SUM!$AX:$AX)</f>
        <v>0</v>
      </c>
      <c r="F42" s="104">
        <f>SUMIF(SUM!$AG:$AG,A42,SUM!$BA:$BA)</f>
        <v>0</v>
      </c>
      <c r="G42" s="104" t="str">
        <f>IF(COUNTIF(SUM!$AG:$AG,A42)=0,"",AVERAGEIF(SUM!$AG:$AG,A42,SUM!$BB:$BB))</f>
        <v/>
      </c>
    </row>
    <row r="50" spans="1:2">
      <c r="A50" t="s">
        <v>71</v>
      </c>
      <c r="B50" t="s">
        <v>72</v>
      </c>
    </row>
    <row r="51" spans="1:2">
      <c r="A51" t="s">
        <v>73</v>
      </c>
      <c r="B51">
        <f>'Overall Activation Summary'!B8</f>
        <v>2606</v>
      </c>
    </row>
    <row r="52" spans="1:2">
      <c r="A52" t="s">
        <v>74</v>
      </c>
      <c r="B52">
        <f>'Overall Activation Summary'!B9</f>
        <v>272</v>
      </c>
    </row>
  </sheetData>
  <mergeCells count="5">
    <mergeCell ref="H13:L15"/>
    <mergeCell ref="H16:L18"/>
    <mergeCell ref="H19:L21"/>
    <mergeCell ref="H22:L24"/>
    <mergeCell ref="H25:L27"/>
  </mergeCells>
  <pageMargins left="0.75" right="0.75" top="1" bottom="1" header="0.5" footer="0.5"/>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theme="9" tint="-0.499984740745262"/>
  </sheetPr>
  <dimension ref="A1:H123"/>
  <sheetViews>
    <sheetView view="pageBreakPreview" zoomScale="179" zoomScaleNormal="130" zoomScaleSheetLayoutView="150" workbookViewId="0">
      <selection activeCell="C4" sqref="C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+SUM!D14</f>
        <v>45990</v>
      </c>
      <c r="G1" s="60" t="s">
        <v>236</v>
      </c>
      <c r="H1" s="68">
        <v>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1099</v>
      </c>
      <c r="C4" s="81" t="str">
        <f>+SUM!C14</f>
        <v>Ranipur</v>
      </c>
      <c r="D4" s="72" t="s">
        <v>1100</v>
      </c>
      <c r="E4" s="30" t="s">
        <v>1101</v>
      </c>
      <c r="F4" s="73" t="s">
        <v>1102</v>
      </c>
      <c r="G4" s="176" t="s">
        <v>1103</v>
      </c>
      <c r="H4" s="136" t="s">
        <v>1104</v>
      </c>
    </row>
    <row r="5" spans="1:8" ht="15" customHeight="1">
      <c r="A5" s="31" t="s">
        <v>248</v>
      </c>
      <c r="H5" s="136"/>
    </row>
    <row r="6" spans="1:8" s="38" customFormat="1" ht="28" customHeight="1">
      <c r="A6" s="273" t="s">
        <v>249</v>
      </c>
      <c r="B6" s="274"/>
      <c r="C6" s="36">
        <v>59</v>
      </c>
      <c r="D6" s="37" t="s">
        <v>250</v>
      </c>
      <c r="E6" s="74">
        <v>56</v>
      </c>
      <c r="F6" s="275" t="s">
        <v>251</v>
      </c>
      <c r="G6" s="276"/>
      <c r="H6" s="36">
        <v>1871</v>
      </c>
    </row>
    <row r="7" spans="1:8" s="38" customFormat="1" ht="42" customHeight="1">
      <c r="A7" s="273" t="s">
        <v>252</v>
      </c>
      <c r="B7" s="274"/>
      <c r="C7" s="36">
        <v>20</v>
      </c>
      <c r="D7" s="39" t="s">
        <v>253</v>
      </c>
      <c r="E7" s="74">
        <v>13</v>
      </c>
      <c r="F7" s="275" t="s">
        <v>254</v>
      </c>
      <c r="G7" s="276"/>
      <c r="H7" s="36">
        <v>45</v>
      </c>
    </row>
    <row r="8" spans="1:8" s="38" customFormat="1" ht="28" customHeight="1">
      <c r="A8" s="273" t="s">
        <v>255</v>
      </c>
      <c r="B8" s="274"/>
      <c r="C8" s="36">
        <v>10</v>
      </c>
      <c r="D8" s="40" t="s">
        <v>256</v>
      </c>
      <c r="E8" s="74">
        <v>4</v>
      </c>
      <c r="F8" s="275" t="s">
        <v>257</v>
      </c>
      <c r="G8" s="276"/>
      <c r="H8" s="36">
        <v>1466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12</v>
      </c>
      <c r="E15" s="77" t="s">
        <v>272</v>
      </c>
      <c r="F15" s="77"/>
      <c r="G15" s="77"/>
      <c r="H15" s="65"/>
    </row>
    <row r="16" spans="1:8" ht="15" customHeight="1">
      <c r="A16" s="30">
        <v>2</v>
      </c>
      <c r="B16" s="77" t="s">
        <v>273</v>
      </c>
      <c r="D16" s="73">
        <v>13</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13</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1100</v>
      </c>
      <c r="C24" s="73" t="s">
        <v>1105</v>
      </c>
      <c r="D24" s="35" t="s">
        <v>1099</v>
      </c>
      <c r="E24" s="73">
        <v>30</v>
      </c>
      <c r="F24" s="73" t="s">
        <v>295</v>
      </c>
      <c r="G24" s="73"/>
      <c r="H24" s="73" t="s">
        <v>296</v>
      </c>
    </row>
    <row r="25" spans="1:8">
      <c r="A25" s="30">
        <v>2</v>
      </c>
      <c r="B25" s="169" t="s">
        <v>1106</v>
      </c>
      <c r="C25" s="73" t="s">
        <v>1107</v>
      </c>
      <c r="D25" s="35" t="s">
        <v>1099</v>
      </c>
      <c r="E25" s="73">
        <v>35</v>
      </c>
      <c r="F25" s="73" t="s">
        <v>295</v>
      </c>
      <c r="G25" s="73"/>
      <c r="H25" s="73" t="s">
        <v>296</v>
      </c>
    </row>
    <row r="26" spans="1:8">
      <c r="A26" s="30">
        <v>3</v>
      </c>
      <c r="B26" s="73" t="s">
        <v>1108</v>
      </c>
      <c r="C26" s="73" t="s">
        <v>1109</v>
      </c>
      <c r="D26" s="35" t="s">
        <v>1099</v>
      </c>
      <c r="E26" s="73">
        <v>20</v>
      </c>
      <c r="F26" s="73" t="s">
        <v>322</v>
      </c>
      <c r="G26" s="73" t="s">
        <v>593</v>
      </c>
      <c r="H26" s="73"/>
    </row>
    <row r="27" spans="1:8">
      <c r="A27" s="30">
        <v>4</v>
      </c>
      <c r="B27" s="72" t="s">
        <v>1110</v>
      </c>
      <c r="C27" s="73" t="s">
        <v>1111</v>
      </c>
      <c r="D27" s="35" t="s">
        <v>1099</v>
      </c>
      <c r="E27" s="73">
        <v>30</v>
      </c>
      <c r="F27" s="73" t="s">
        <v>295</v>
      </c>
      <c r="G27" s="73"/>
      <c r="H27" s="73"/>
    </row>
    <row r="28" spans="1:8">
      <c r="A28" s="30">
        <v>5</v>
      </c>
      <c r="B28" s="180" t="s">
        <v>1112</v>
      </c>
      <c r="C28" s="73" t="s">
        <v>1113</v>
      </c>
      <c r="D28" s="35" t="s">
        <v>1099</v>
      </c>
      <c r="E28" s="73">
        <v>35</v>
      </c>
      <c r="F28" s="73"/>
      <c r="G28" s="73"/>
      <c r="H28" s="73"/>
    </row>
    <row r="29" spans="1:8">
      <c r="A29" s="30">
        <v>6</v>
      </c>
      <c r="B29" s="169" t="s">
        <v>1114</v>
      </c>
      <c r="C29" s="73" t="s">
        <v>1115</v>
      </c>
      <c r="D29" s="35" t="s">
        <v>1099</v>
      </c>
      <c r="E29" s="73">
        <v>20</v>
      </c>
      <c r="F29" s="73"/>
      <c r="G29" s="73"/>
      <c r="H29" s="73"/>
    </row>
    <row r="30" spans="1:8">
      <c r="A30" s="30">
        <v>7</v>
      </c>
      <c r="B30" s="73" t="s">
        <v>1116</v>
      </c>
      <c r="C30" s="73" t="s">
        <v>1117</v>
      </c>
      <c r="D30" s="35" t="s">
        <v>1099</v>
      </c>
      <c r="E30" s="73">
        <v>35</v>
      </c>
      <c r="F30" s="73"/>
      <c r="G30" s="73"/>
      <c r="H30" s="73"/>
    </row>
    <row r="31" spans="1:8">
      <c r="A31" s="30">
        <v>8</v>
      </c>
      <c r="B31" s="35" t="s">
        <v>1118</v>
      </c>
      <c r="C31" s="35" t="s">
        <v>1119</v>
      </c>
      <c r="D31" s="35" t="s">
        <v>1099</v>
      </c>
      <c r="E31" s="35">
        <v>35</v>
      </c>
      <c r="F31" s="35"/>
      <c r="G31" s="35"/>
      <c r="H31" s="35"/>
    </row>
    <row r="32" spans="1:8">
      <c r="A32" s="30">
        <v>9</v>
      </c>
      <c r="B32" s="35" t="s">
        <v>1120</v>
      </c>
      <c r="C32" s="35" t="s">
        <v>1121</v>
      </c>
      <c r="D32" s="35" t="s">
        <v>1099</v>
      </c>
      <c r="E32" s="35">
        <v>30</v>
      </c>
      <c r="F32" s="35" t="s">
        <v>322</v>
      </c>
      <c r="G32" s="35" t="s">
        <v>593</v>
      </c>
      <c r="H32" s="35"/>
    </row>
    <row r="33" spans="1:8">
      <c r="A33" s="30">
        <v>10</v>
      </c>
      <c r="B33" s="35" t="s">
        <v>1122</v>
      </c>
      <c r="C33" s="35" t="s">
        <v>1123</v>
      </c>
      <c r="D33" s="35" t="s">
        <v>1099</v>
      </c>
      <c r="E33" s="35">
        <v>30</v>
      </c>
      <c r="F33" s="35" t="s">
        <v>295</v>
      </c>
      <c r="G33" s="35"/>
      <c r="H33" s="35"/>
    </row>
    <row r="34" spans="1:8">
      <c r="A34" s="30">
        <v>11</v>
      </c>
      <c r="B34" s="35" t="s">
        <v>1124</v>
      </c>
      <c r="C34" s="35" t="s">
        <v>1125</v>
      </c>
      <c r="D34" s="35" t="s">
        <v>1099</v>
      </c>
      <c r="E34" s="35">
        <v>38</v>
      </c>
      <c r="F34" s="35"/>
      <c r="G34" s="35"/>
      <c r="H34" s="35"/>
    </row>
    <row r="35" spans="1:8">
      <c r="A35" s="30">
        <v>12</v>
      </c>
      <c r="B35" s="35" t="s">
        <v>1126</v>
      </c>
      <c r="C35" s="35" t="s">
        <v>1127</v>
      </c>
      <c r="D35" s="35" t="s">
        <v>1099</v>
      </c>
      <c r="E35" s="35">
        <v>30</v>
      </c>
      <c r="F35" s="35"/>
      <c r="G35" s="35"/>
      <c r="H35" s="35"/>
    </row>
    <row r="36" spans="1:8">
      <c r="A36" s="30">
        <v>13</v>
      </c>
      <c r="B36" s="35" t="s">
        <v>1128</v>
      </c>
      <c r="C36" s="35" t="s">
        <v>1129</v>
      </c>
      <c r="D36" s="35" t="s">
        <v>1099</v>
      </c>
      <c r="E36" s="35">
        <v>30</v>
      </c>
      <c r="F36" s="35" t="s">
        <v>322</v>
      </c>
      <c r="G36" s="35" t="s">
        <v>625</v>
      </c>
      <c r="H36" s="35"/>
    </row>
    <row r="37" spans="1:8">
      <c r="A37" s="30">
        <v>14</v>
      </c>
      <c r="B37" s="35" t="s">
        <v>1130</v>
      </c>
      <c r="C37" s="35" t="s">
        <v>1131</v>
      </c>
      <c r="D37" s="35" t="s">
        <v>1099</v>
      </c>
      <c r="E37" s="35">
        <v>35</v>
      </c>
      <c r="F37" s="35" t="s">
        <v>295</v>
      </c>
      <c r="G37" s="35"/>
      <c r="H37" s="35"/>
    </row>
    <row r="38" spans="1:8">
      <c r="A38" s="30">
        <v>15</v>
      </c>
      <c r="B38" s="35" t="s">
        <v>1132</v>
      </c>
      <c r="C38" s="35" t="s">
        <v>1133</v>
      </c>
      <c r="D38" s="35" t="s">
        <v>1099</v>
      </c>
      <c r="E38" s="35">
        <v>30</v>
      </c>
      <c r="F38" s="35"/>
      <c r="G38" s="35"/>
      <c r="H38" s="35"/>
    </row>
    <row r="39" spans="1:8">
      <c r="A39" s="30">
        <v>16</v>
      </c>
      <c r="B39" s="35" t="s">
        <v>1134</v>
      </c>
      <c r="C39" s="35" t="s">
        <v>1135</v>
      </c>
      <c r="D39" s="35" t="s">
        <v>1099</v>
      </c>
      <c r="E39" s="35">
        <v>30</v>
      </c>
      <c r="F39" s="35"/>
      <c r="G39" s="35"/>
      <c r="H39" s="35"/>
    </row>
    <row r="40" spans="1:8">
      <c r="A40" s="30">
        <v>17</v>
      </c>
      <c r="B40" s="35" t="s">
        <v>1136</v>
      </c>
      <c r="C40" s="35" t="s">
        <v>1137</v>
      </c>
      <c r="D40" s="35" t="s">
        <v>1099</v>
      </c>
      <c r="E40" s="35">
        <v>35</v>
      </c>
      <c r="F40" s="35"/>
      <c r="G40" s="35"/>
      <c r="H40" s="35"/>
    </row>
    <row r="41" spans="1:8">
      <c r="A41" s="30">
        <v>18</v>
      </c>
      <c r="B41" s="166" t="s">
        <v>1138</v>
      </c>
      <c r="C41" s="35" t="s">
        <v>1139</v>
      </c>
      <c r="D41" s="35" t="s">
        <v>1099</v>
      </c>
      <c r="E41" s="35">
        <v>35</v>
      </c>
      <c r="F41" s="35"/>
      <c r="G41" s="35"/>
      <c r="H41" s="35"/>
    </row>
    <row r="42" spans="1:8">
      <c r="A42" s="30">
        <v>19</v>
      </c>
      <c r="B42" s="35" t="s">
        <v>1140</v>
      </c>
      <c r="C42" s="35" t="s">
        <v>1141</v>
      </c>
      <c r="D42" s="35" t="s">
        <v>1099</v>
      </c>
      <c r="E42" s="35">
        <v>30</v>
      </c>
      <c r="F42" s="35" t="s">
        <v>322</v>
      </c>
      <c r="G42" s="35" t="s">
        <v>310</v>
      </c>
      <c r="H42" s="35"/>
    </row>
    <row r="43" spans="1:8">
      <c r="A43" s="30">
        <v>20</v>
      </c>
      <c r="B43" s="35" t="s">
        <v>1142</v>
      </c>
      <c r="C43" s="30" t="s">
        <v>1143</v>
      </c>
      <c r="D43" s="35" t="s">
        <v>1099</v>
      </c>
      <c r="E43" s="35">
        <v>38</v>
      </c>
      <c r="F43" s="35" t="s">
        <v>322</v>
      </c>
      <c r="G43" s="35" t="s">
        <v>625</v>
      </c>
      <c r="H43" s="35"/>
    </row>
    <row r="44" spans="1:8">
      <c r="A44" s="30">
        <v>21</v>
      </c>
      <c r="B44" s="35" t="s">
        <v>1144</v>
      </c>
      <c r="C44" s="35" t="s">
        <v>1145</v>
      </c>
      <c r="D44" s="35" t="s">
        <v>1099</v>
      </c>
      <c r="E44" s="35">
        <v>30</v>
      </c>
      <c r="F44" s="35"/>
      <c r="G44" s="35"/>
      <c r="H44" s="35"/>
    </row>
    <row r="45" spans="1:8">
      <c r="A45" s="30">
        <v>22</v>
      </c>
      <c r="B45" s="35" t="s">
        <v>1146</v>
      </c>
      <c r="C45" s="35" t="s">
        <v>1147</v>
      </c>
      <c r="D45" s="35" t="s">
        <v>1099</v>
      </c>
      <c r="E45" s="35">
        <v>30</v>
      </c>
      <c r="F45" s="35"/>
      <c r="G45" s="35"/>
      <c r="H45" s="35" t="s">
        <v>296</v>
      </c>
    </row>
    <row r="46" spans="1:8">
      <c r="A46" s="30">
        <v>23</v>
      </c>
      <c r="B46" s="166" t="s">
        <v>1148</v>
      </c>
      <c r="C46" s="35" t="s">
        <v>1149</v>
      </c>
      <c r="D46" s="35" t="s">
        <v>1099</v>
      </c>
      <c r="E46" s="35">
        <v>30</v>
      </c>
      <c r="F46" s="35"/>
      <c r="G46" s="35"/>
      <c r="H46" s="35"/>
    </row>
    <row r="47" spans="1:8">
      <c r="A47" s="30">
        <v>24</v>
      </c>
      <c r="B47" s="35" t="s">
        <v>852</v>
      </c>
      <c r="C47" s="35" t="s">
        <v>1150</v>
      </c>
      <c r="D47" s="35" t="s">
        <v>1099</v>
      </c>
      <c r="E47" s="35">
        <v>35</v>
      </c>
      <c r="F47" s="35" t="s">
        <v>295</v>
      </c>
      <c r="G47" s="35"/>
      <c r="H47" s="35"/>
    </row>
    <row r="48" spans="1:8">
      <c r="A48" s="30">
        <v>25</v>
      </c>
      <c r="B48" s="35" t="s">
        <v>1151</v>
      </c>
      <c r="C48" s="35" t="s">
        <v>1152</v>
      </c>
      <c r="D48" s="35" t="s">
        <v>1099</v>
      </c>
      <c r="E48" s="35">
        <v>25</v>
      </c>
      <c r="F48" s="35" t="s">
        <v>322</v>
      </c>
      <c r="G48" s="35" t="s">
        <v>593</v>
      </c>
      <c r="H48" s="35"/>
    </row>
    <row r="49" spans="1:8">
      <c r="A49" s="30">
        <v>26</v>
      </c>
      <c r="B49" s="35" t="s">
        <v>1153</v>
      </c>
      <c r="C49" s="35" t="s">
        <v>1154</v>
      </c>
      <c r="D49" s="35" t="s">
        <v>1099</v>
      </c>
      <c r="E49" s="35">
        <v>30</v>
      </c>
      <c r="F49" s="35" t="s">
        <v>295</v>
      </c>
      <c r="G49" s="35"/>
      <c r="H49" s="35"/>
    </row>
    <row r="50" spans="1:8">
      <c r="A50" s="30">
        <v>27</v>
      </c>
      <c r="B50" s="35" t="s">
        <v>722</v>
      </c>
      <c r="C50" s="35" t="s">
        <v>1155</v>
      </c>
      <c r="D50" s="35" t="s">
        <v>1099</v>
      </c>
      <c r="E50" s="35">
        <v>35</v>
      </c>
      <c r="F50" s="35"/>
      <c r="G50" s="35"/>
      <c r="H50" s="35"/>
    </row>
    <row r="51" spans="1:8">
      <c r="A51" s="30">
        <v>28</v>
      </c>
      <c r="B51" s="35" t="s">
        <v>1156</v>
      </c>
      <c r="C51" s="35" t="s">
        <v>1157</v>
      </c>
      <c r="D51" s="35" t="s">
        <v>1099</v>
      </c>
      <c r="E51" s="35">
        <v>35</v>
      </c>
      <c r="F51" s="35"/>
      <c r="G51" s="35"/>
      <c r="H51" s="35"/>
    </row>
    <row r="52" spans="1:8">
      <c r="A52" s="30">
        <v>29</v>
      </c>
      <c r="B52" s="35" t="s">
        <v>300</v>
      </c>
      <c r="C52" s="35" t="s">
        <v>1158</v>
      </c>
      <c r="D52" s="35" t="s">
        <v>1099</v>
      </c>
      <c r="E52" s="35">
        <v>30</v>
      </c>
      <c r="F52" s="35" t="s">
        <v>322</v>
      </c>
      <c r="G52" s="35" t="s">
        <v>310</v>
      </c>
      <c r="H52" s="35"/>
    </row>
    <row r="53" spans="1:8">
      <c r="A53" s="30">
        <v>30</v>
      </c>
      <c r="B53" s="35" t="s">
        <v>1159</v>
      </c>
      <c r="C53" s="35" t="s">
        <v>1160</v>
      </c>
      <c r="D53" s="35" t="s">
        <v>1099</v>
      </c>
      <c r="E53" s="35">
        <v>35</v>
      </c>
      <c r="F53" s="35" t="s">
        <v>295</v>
      </c>
      <c r="G53" s="35"/>
      <c r="H53" s="35"/>
    </row>
    <row r="54" spans="1:8">
      <c r="A54" s="30">
        <v>31</v>
      </c>
      <c r="B54" s="35" t="s">
        <v>1161</v>
      </c>
      <c r="C54" s="35" t="s">
        <v>1162</v>
      </c>
      <c r="D54" s="35" t="s">
        <v>1099</v>
      </c>
      <c r="E54" s="35">
        <v>35</v>
      </c>
      <c r="F54" s="35"/>
      <c r="G54" s="35"/>
      <c r="H54" s="35"/>
    </row>
    <row r="55" spans="1:8">
      <c r="A55" s="30">
        <v>32</v>
      </c>
      <c r="B55" s="35" t="s">
        <v>1163</v>
      </c>
      <c r="C55" s="35" t="s">
        <v>1164</v>
      </c>
      <c r="D55" s="35" t="s">
        <v>1099</v>
      </c>
      <c r="E55" s="35">
        <v>35</v>
      </c>
      <c r="F55" s="35"/>
      <c r="G55" s="35"/>
      <c r="H55" s="35"/>
    </row>
    <row r="56" spans="1:8">
      <c r="A56" s="30">
        <v>33</v>
      </c>
      <c r="B56" s="35" t="s">
        <v>1165</v>
      </c>
      <c r="C56" s="35" t="s">
        <v>1166</v>
      </c>
      <c r="D56" s="35" t="s">
        <v>1099</v>
      </c>
      <c r="E56" s="35">
        <v>25</v>
      </c>
      <c r="F56" s="35" t="s">
        <v>322</v>
      </c>
      <c r="G56" s="35" t="s">
        <v>625</v>
      </c>
      <c r="H56" s="35"/>
    </row>
    <row r="57" spans="1:8">
      <c r="A57" s="30">
        <v>34</v>
      </c>
      <c r="B57" s="34" t="s">
        <v>1167</v>
      </c>
      <c r="C57" s="35" t="s">
        <v>1117</v>
      </c>
      <c r="D57" s="35" t="s">
        <v>1099</v>
      </c>
      <c r="E57" s="35">
        <v>25</v>
      </c>
      <c r="F57" s="35" t="s">
        <v>295</v>
      </c>
      <c r="G57" s="35"/>
      <c r="H57" s="35"/>
    </row>
    <row r="58" spans="1:8">
      <c r="A58" s="30">
        <v>35</v>
      </c>
      <c r="B58" s="34" t="s">
        <v>1168</v>
      </c>
      <c r="C58" s="35" t="s">
        <v>1169</v>
      </c>
      <c r="D58" s="35" t="s">
        <v>1099</v>
      </c>
      <c r="E58" s="35">
        <v>25</v>
      </c>
      <c r="F58" s="35"/>
      <c r="G58" s="35"/>
      <c r="H58" s="35"/>
    </row>
    <row r="59" spans="1:8">
      <c r="A59" s="30">
        <v>36</v>
      </c>
      <c r="B59" s="35" t="s">
        <v>1170</v>
      </c>
      <c r="C59" s="35" t="s">
        <v>1171</v>
      </c>
      <c r="D59" s="35" t="s">
        <v>1099</v>
      </c>
      <c r="E59" s="35">
        <v>35</v>
      </c>
      <c r="F59" s="35" t="s">
        <v>295</v>
      </c>
      <c r="G59" s="35"/>
      <c r="H59" s="35"/>
    </row>
    <row r="60" spans="1:8">
      <c r="A60" s="30">
        <v>37</v>
      </c>
      <c r="B60" s="35" t="s">
        <v>1172</v>
      </c>
      <c r="C60" s="35" t="s">
        <v>1173</v>
      </c>
      <c r="D60" s="35" t="s">
        <v>1099</v>
      </c>
      <c r="E60" s="35">
        <v>30</v>
      </c>
      <c r="F60" s="35"/>
      <c r="G60" s="35"/>
      <c r="H60" s="35"/>
    </row>
    <row r="61" spans="1:8">
      <c r="A61" s="30">
        <v>38</v>
      </c>
      <c r="B61" s="35" t="s">
        <v>1174</v>
      </c>
      <c r="C61" s="35" t="s">
        <v>1175</v>
      </c>
      <c r="D61" s="35" t="s">
        <v>1099</v>
      </c>
      <c r="E61" s="35">
        <v>30</v>
      </c>
      <c r="F61" s="35"/>
      <c r="G61" s="35"/>
      <c r="H61" s="35"/>
    </row>
    <row r="62" spans="1:8">
      <c r="A62" s="30">
        <v>39</v>
      </c>
      <c r="B62" s="35" t="s">
        <v>1176</v>
      </c>
      <c r="C62" s="35" t="s">
        <v>1177</v>
      </c>
      <c r="D62" s="35" t="s">
        <v>1099</v>
      </c>
      <c r="E62" s="35">
        <v>30</v>
      </c>
      <c r="F62" s="35" t="s">
        <v>322</v>
      </c>
      <c r="G62" s="35" t="s">
        <v>625</v>
      </c>
      <c r="H62" s="35"/>
    </row>
    <row r="63" spans="1:8">
      <c r="A63" s="30">
        <v>40</v>
      </c>
      <c r="B63" s="35" t="s">
        <v>1178</v>
      </c>
      <c r="C63" s="35" t="s">
        <v>1179</v>
      </c>
      <c r="D63" s="35" t="s">
        <v>1099</v>
      </c>
      <c r="E63" s="35">
        <v>35</v>
      </c>
      <c r="F63" s="35" t="s">
        <v>295</v>
      </c>
      <c r="G63" s="35"/>
      <c r="H63" s="35" t="s">
        <v>296</v>
      </c>
    </row>
    <row r="64" spans="1:8">
      <c r="A64" s="30">
        <v>41</v>
      </c>
      <c r="B64" s="35" t="s">
        <v>535</v>
      </c>
      <c r="C64" s="35" t="s">
        <v>1180</v>
      </c>
      <c r="D64" s="35" t="s">
        <v>1099</v>
      </c>
      <c r="E64" s="35">
        <v>35</v>
      </c>
      <c r="F64" s="35"/>
      <c r="G64" s="35"/>
      <c r="H64" s="35" t="s">
        <v>296</v>
      </c>
    </row>
    <row r="65" spans="1:8">
      <c r="A65" s="30">
        <v>42</v>
      </c>
      <c r="B65" s="35" t="s">
        <v>1181</v>
      </c>
      <c r="C65" s="35" t="s">
        <v>1182</v>
      </c>
      <c r="D65" s="35" t="s">
        <v>1099</v>
      </c>
      <c r="E65" s="35">
        <v>30</v>
      </c>
      <c r="F65" s="35"/>
      <c r="G65" s="35"/>
      <c r="H65" s="35" t="s">
        <v>296</v>
      </c>
    </row>
    <row r="66" spans="1:8">
      <c r="A66" s="30">
        <v>43</v>
      </c>
      <c r="B66" s="35" t="s">
        <v>1183</v>
      </c>
      <c r="C66" s="35" t="s">
        <v>1184</v>
      </c>
      <c r="D66" s="35" t="s">
        <v>1099</v>
      </c>
      <c r="E66" s="35">
        <v>30</v>
      </c>
      <c r="F66" s="35"/>
      <c r="G66" s="35"/>
      <c r="H66" s="35" t="s">
        <v>296</v>
      </c>
    </row>
    <row r="67" spans="1:8" ht="15" customHeight="1">
      <c r="A67" s="30">
        <v>44</v>
      </c>
      <c r="B67" s="65" t="s">
        <v>1185</v>
      </c>
      <c r="C67" s="65" t="s">
        <v>1186</v>
      </c>
      <c r="D67" s="35" t="s">
        <v>1099</v>
      </c>
      <c r="E67" s="65">
        <v>35</v>
      </c>
      <c r="F67" s="65" t="s">
        <v>322</v>
      </c>
      <c r="G67" s="65" t="s">
        <v>625</v>
      </c>
      <c r="H67" s="65"/>
    </row>
    <row r="68" spans="1:8" ht="15" customHeight="1">
      <c r="A68" s="30">
        <v>45</v>
      </c>
      <c r="B68" s="65" t="s">
        <v>1187</v>
      </c>
      <c r="C68" s="65" t="s">
        <v>1188</v>
      </c>
      <c r="D68" s="35" t="s">
        <v>1099</v>
      </c>
      <c r="E68" s="65">
        <v>35</v>
      </c>
      <c r="F68" s="65" t="s">
        <v>295</v>
      </c>
      <c r="G68" s="65"/>
      <c r="H68" s="65" t="s">
        <v>296</v>
      </c>
    </row>
    <row r="69" spans="1:8" ht="15" customHeight="1">
      <c r="A69" s="30">
        <v>46</v>
      </c>
      <c r="B69" s="65" t="s">
        <v>1010</v>
      </c>
      <c r="C69" s="65" t="s">
        <v>1189</v>
      </c>
      <c r="D69" s="35" t="s">
        <v>1099</v>
      </c>
      <c r="E69" s="65">
        <v>25</v>
      </c>
      <c r="F69" s="65"/>
      <c r="G69" s="65"/>
      <c r="H69" s="65"/>
    </row>
    <row r="70" spans="1:8" ht="15" customHeight="1">
      <c r="A70" s="30">
        <v>47</v>
      </c>
      <c r="B70" s="65" t="s">
        <v>1190</v>
      </c>
      <c r="C70" s="65" t="s">
        <v>1191</v>
      </c>
      <c r="D70" s="35" t="s">
        <v>1099</v>
      </c>
      <c r="E70" s="65">
        <v>35</v>
      </c>
      <c r="F70" s="65"/>
      <c r="G70" s="65"/>
      <c r="H70" s="65"/>
    </row>
    <row r="71" spans="1:8" ht="15" customHeight="1">
      <c r="A71" s="30">
        <v>48</v>
      </c>
      <c r="B71" s="65" t="s">
        <v>1192</v>
      </c>
      <c r="C71" s="65" t="s">
        <v>1193</v>
      </c>
      <c r="D71" s="35" t="s">
        <v>1099</v>
      </c>
      <c r="E71" s="65">
        <v>30</v>
      </c>
      <c r="F71" s="65" t="s">
        <v>322</v>
      </c>
      <c r="G71" s="65" t="s">
        <v>310</v>
      </c>
      <c r="H71" s="65"/>
    </row>
    <row r="72" spans="1:8" ht="15" customHeight="1">
      <c r="A72" s="30">
        <v>49</v>
      </c>
      <c r="B72" s="65" t="s">
        <v>1194</v>
      </c>
      <c r="C72" s="65" t="s">
        <v>1195</v>
      </c>
      <c r="D72" s="35" t="s">
        <v>1099</v>
      </c>
      <c r="E72" s="65">
        <v>35</v>
      </c>
      <c r="F72" s="65"/>
      <c r="G72" s="65"/>
      <c r="H72" s="65"/>
    </row>
    <row r="73" spans="1:8" ht="15" customHeight="1">
      <c r="A73" s="30">
        <v>50</v>
      </c>
      <c r="B73" s="181" t="s">
        <v>1196</v>
      </c>
      <c r="C73" s="65" t="s">
        <v>1197</v>
      </c>
      <c r="D73" s="35" t="s">
        <v>1099</v>
      </c>
      <c r="E73" s="65">
        <v>30</v>
      </c>
      <c r="F73" s="65"/>
      <c r="G73" s="65"/>
      <c r="H73" s="65"/>
    </row>
    <row r="74" spans="1:8" ht="15" customHeight="1">
      <c r="A74" s="30">
        <v>51</v>
      </c>
      <c r="B74" s="65" t="s">
        <v>1198</v>
      </c>
      <c r="C74" s="65" t="s">
        <v>1199</v>
      </c>
      <c r="D74" s="35" t="s">
        <v>1099</v>
      </c>
      <c r="E74" s="65">
        <v>35</v>
      </c>
      <c r="F74" s="65"/>
      <c r="G74" s="65"/>
      <c r="H74" s="65"/>
    </row>
    <row r="75" spans="1:8" ht="15" customHeight="1">
      <c r="A75" s="30">
        <v>52</v>
      </c>
      <c r="B75" s="65" t="s">
        <v>1200</v>
      </c>
      <c r="C75" s="65" t="s">
        <v>1201</v>
      </c>
      <c r="D75" s="35" t="s">
        <v>1099</v>
      </c>
      <c r="E75" s="65">
        <v>30</v>
      </c>
      <c r="F75" s="65"/>
      <c r="G75" s="65"/>
      <c r="H75" s="65"/>
    </row>
    <row r="76" spans="1:8" ht="15" customHeight="1">
      <c r="A76" s="30">
        <v>53</v>
      </c>
      <c r="B76" s="65" t="s">
        <v>1202</v>
      </c>
      <c r="C76" s="65" t="s">
        <v>1203</v>
      </c>
      <c r="D76" s="35" t="s">
        <v>1099</v>
      </c>
      <c r="E76" s="65">
        <v>35</v>
      </c>
      <c r="F76" s="65" t="s">
        <v>322</v>
      </c>
      <c r="G76" s="65" t="s">
        <v>593</v>
      </c>
      <c r="H76" s="65"/>
    </row>
    <row r="77" spans="1:8" ht="15" customHeight="1">
      <c r="A77" s="30">
        <v>54</v>
      </c>
      <c r="B77" s="65" t="s">
        <v>1204</v>
      </c>
      <c r="C77" s="65" t="s">
        <v>1205</v>
      </c>
      <c r="D77" s="35" t="s">
        <v>1099</v>
      </c>
      <c r="E77" s="65">
        <v>35</v>
      </c>
      <c r="F77" s="65" t="s">
        <v>295</v>
      </c>
      <c r="G77" s="65"/>
      <c r="H77" s="65"/>
    </row>
    <row r="78" spans="1:8" ht="15" customHeight="1">
      <c r="A78" s="30">
        <v>55</v>
      </c>
      <c r="B78" s="65" t="s">
        <v>1206</v>
      </c>
      <c r="C78" s="65" t="s">
        <v>1207</v>
      </c>
      <c r="D78" s="35" t="s">
        <v>1099</v>
      </c>
      <c r="E78" s="65">
        <v>35</v>
      </c>
      <c r="F78" s="65"/>
      <c r="G78" s="65" t="s">
        <v>593</v>
      </c>
      <c r="H78" s="65"/>
    </row>
    <row r="79" spans="1:8" ht="15" customHeight="1">
      <c r="A79" s="30">
        <v>56</v>
      </c>
      <c r="B79" s="65" t="s">
        <v>1208</v>
      </c>
      <c r="C79" s="65" t="s">
        <v>1209</v>
      </c>
      <c r="D79" s="35" t="s">
        <v>1099</v>
      </c>
      <c r="E79" s="65">
        <v>30</v>
      </c>
      <c r="F79" s="65" t="s">
        <v>322</v>
      </c>
      <c r="G79" s="65" t="s">
        <v>593</v>
      </c>
      <c r="H79" s="65"/>
    </row>
    <row r="80" spans="1:8" ht="15" customHeight="1">
      <c r="A80" s="30">
        <v>57</v>
      </c>
      <c r="B80" s="65" t="s">
        <v>1210</v>
      </c>
      <c r="C80" s="65" t="s">
        <v>1211</v>
      </c>
      <c r="D80" s="35" t="s">
        <v>1099</v>
      </c>
      <c r="E80" s="65">
        <v>35</v>
      </c>
      <c r="F80" s="65" t="s">
        <v>295</v>
      </c>
      <c r="G80" s="65"/>
      <c r="H80" s="65"/>
    </row>
    <row r="81" spans="1:8" ht="15" customHeight="1">
      <c r="A81" s="30">
        <v>58</v>
      </c>
      <c r="B81" s="65" t="s">
        <v>1212</v>
      </c>
      <c r="C81" s="65" t="s">
        <v>1213</v>
      </c>
      <c r="D81" s="35" t="s">
        <v>1099</v>
      </c>
      <c r="E81" s="65">
        <v>35</v>
      </c>
      <c r="F81" s="65" t="s">
        <v>295</v>
      </c>
      <c r="G81" s="65"/>
      <c r="H81" s="65"/>
    </row>
    <row r="82" spans="1:8" ht="15" customHeight="1">
      <c r="A82" s="30">
        <v>59</v>
      </c>
      <c r="B82" s="65" t="s">
        <v>1214</v>
      </c>
      <c r="C82" s="65" t="s">
        <v>1215</v>
      </c>
      <c r="D82" s="35" t="s">
        <v>1099</v>
      </c>
      <c r="E82" s="65">
        <v>30</v>
      </c>
      <c r="F82" s="65" t="s">
        <v>322</v>
      </c>
      <c r="G82" s="65" t="s">
        <v>625</v>
      </c>
      <c r="H82" s="65"/>
    </row>
    <row r="83" spans="1:8">
      <c r="A83" s="30">
        <v>60</v>
      </c>
      <c r="B83" s="35"/>
      <c r="C83" s="35"/>
      <c r="D83" s="35"/>
      <c r="E83" s="35"/>
      <c r="F83" s="35"/>
      <c r="G83" s="35"/>
      <c r="H83" s="35"/>
    </row>
    <row r="84" spans="1:8">
      <c r="A84" s="31" t="s">
        <v>362</v>
      </c>
    </row>
    <row r="85" spans="1:8">
      <c r="A85" s="30" t="s">
        <v>363</v>
      </c>
      <c r="B85" s="32"/>
      <c r="D85" s="50"/>
      <c r="E85" s="50"/>
      <c r="F85" s="50"/>
      <c r="G85" s="50"/>
    </row>
    <row r="86" spans="1:8">
      <c r="A86" s="30" t="s">
        <v>364</v>
      </c>
      <c r="D86" s="50"/>
      <c r="E86" s="50"/>
      <c r="F86" s="50"/>
      <c r="G86" s="50"/>
    </row>
    <row r="87" spans="1:8">
      <c r="A87" s="30" t="s">
        <v>365</v>
      </c>
      <c r="D87" s="50"/>
      <c r="E87" s="50"/>
      <c r="F87" s="50"/>
      <c r="G87" s="50"/>
    </row>
    <row r="88" spans="1:8">
      <c r="A88" s="32" t="s">
        <v>366</v>
      </c>
      <c r="C88" s="50"/>
      <c r="D88" s="30" t="s">
        <v>1216</v>
      </c>
      <c r="E88" s="51"/>
      <c r="G88" s="51"/>
    </row>
    <row r="89" spans="1:8" ht="16" customHeight="1">
      <c r="A89" s="51"/>
      <c r="B89" s="51"/>
      <c r="C89" s="30" t="s">
        <v>368</v>
      </c>
      <c r="D89" s="51" t="s">
        <v>1100</v>
      </c>
      <c r="E89" s="30" t="s">
        <v>369</v>
      </c>
      <c r="F89" s="30" t="s">
        <v>1101</v>
      </c>
      <c r="G89" s="30" t="s">
        <v>370</v>
      </c>
    </row>
    <row r="90" spans="1:8">
      <c r="A90" s="30" t="s">
        <v>371</v>
      </c>
      <c r="D90" s="177" t="s">
        <v>1217</v>
      </c>
      <c r="E90" s="50"/>
      <c r="G90" s="50"/>
    </row>
    <row r="91" spans="1:8" ht="16" customHeight="1">
      <c r="A91" s="51"/>
      <c r="B91" s="51"/>
      <c r="C91" s="30" t="s">
        <v>368</v>
      </c>
      <c r="D91" s="51" t="s">
        <v>1218</v>
      </c>
      <c r="E91" s="30" t="s">
        <v>369</v>
      </c>
      <c r="F91" s="178" t="s">
        <v>1219</v>
      </c>
      <c r="G91" s="30" t="s">
        <v>370</v>
      </c>
    </row>
    <row r="92" spans="1:8">
      <c r="A92" s="32" t="s">
        <v>374</v>
      </c>
    </row>
    <row r="94" spans="1:8">
      <c r="A94" s="32" t="s">
        <v>375</v>
      </c>
    </row>
    <row r="95" spans="1:8">
      <c r="B95" s="52" t="s">
        <v>33</v>
      </c>
      <c r="C95" s="52" t="s">
        <v>376</v>
      </c>
      <c r="E95" s="64" t="s">
        <v>377</v>
      </c>
      <c r="G95" s="52" t="s">
        <v>378</v>
      </c>
    </row>
    <row r="96" spans="1:8">
      <c r="A96" s="30">
        <v>1</v>
      </c>
      <c r="B96" s="30" t="s">
        <v>379</v>
      </c>
      <c r="E96" s="30" t="s">
        <v>380</v>
      </c>
      <c r="G96" s="35" t="s">
        <v>381</v>
      </c>
    </row>
    <row r="97" spans="1:7">
      <c r="A97" s="30">
        <v>2</v>
      </c>
      <c r="B97" s="30" t="s">
        <v>382</v>
      </c>
      <c r="E97" s="30" t="s">
        <v>383</v>
      </c>
      <c r="G97" s="35" t="s">
        <v>384</v>
      </c>
    </row>
    <row r="98" spans="1:7">
      <c r="A98" s="30">
        <v>3</v>
      </c>
      <c r="B98" s="30" t="s">
        <v>385</v>
      </c>
      <c r="E98" s="30" t="s">
        <v>386</v>
      </c>
      <c r="G98" s="35" t="s">
        <v>381</v>
      </c>
    </row>
    <row r="99" spans="1:7">
      <c r="A99" s="30">
        <v>4</v>
      </c>
      <c r="B99" s="30" t="s">
        <v>387</v>
      </c>
      <c r="E99" s="30" t="s">
        <v>383</v>
      </c>
      <c r="G99" s="35" t="s">
        <v>384</v>
      </c>
    </row>
    <row r="100" spans="1:7">
      <c r="A100" s="30">
        <v>5</v>
      </c>
      <c r="B100" s="30" t="s">
        <v>388</v>
      </c>
      <c r="E100" s="30" t="s">
        <v>389</v>
      </c>
      <c r="G100" s="35" t="s">
        <v>295</v>
      </c>
    </row>
    <row r="101" spans="1:7">
      <c r="A101" s="30">
        <v>6</v>
      </c>
      <c r="B101" s="30" t="s">
        <v>390</v>
      </c>
      <c r="E101" s="30" t="s">
        <v>391</v>
      </c>
      <c r="G101" s="35" t="s">
        <v>295</v>
      </c>
    </row>
    <row r="102" spans="1:7">
      <c r="A102" s="32" t="s">
        <v>392</v>
      </c>
    </row>
    <row r="103" spans="1:7">
      <c r="B103" s="52" t="s">
        <v>393</v>
      </c>
      <c r="E103" s="64" t="s">
        <v>394</v>
      </c>
      <c r="G103" s="52" t="s">
        <v>378</v>
      </c>
    </row>
    <row r="104" spans="1:7" ht="15" customHeight="1">
      <c r="A104" s="30">
        <v>1</v>
      </c>
      <c r="B104" s="30" t="s">
        <v>395</v>
      </c>
      <c r="E104" s="30" t="s">
        <v>396</v>
      </c>
      <c r="G104" s="104">
        <v>13</v>
      </c>
    </row>
    <row r="105" spans="1:7" ht="15" customHeight="1">
      <c r="A105" s="30">
        <v>2</v>
      </c>
      <c r="B105" s="30" t="s">
        <v>397</v>
      </c>
      <c r="E105" s="30" t="s">
        <v>396</v>
      </c>
      <c r="G105" s="104">
        <v>32</v>
      </c>
    </row>
    <row r="106" spans="1:7" ht="15" customHeight="1">
      <c r="A106" s="30">
        <v>3</v>
      </c>
      <c r="B106" s="30" t="s">
        <v>398</v>
      </c>
      <c r="E106" s="30" t="s">
        <v>396</v>
      </c>
      <c r="G106" s="104">
        <v>10</v>
      </c>
    </row>
    <row r="107" spans="1:7" ht="15" customHeight="1">
      <c r="A107" s="30">
        <v>4</v>
      </c>
      <c r="B107" s="30" t="s">
        <v>399</v>
      </c>
      <c r="E107" s="30" t="s">
        <v>396</v>
      </c>
      <c r="G107" s="104">
        <v>4</v>
      </c>
    </row>
    <row r="108" spans="1:7" ht="15" customHeight="1">
      <c r="A108" s="30">
        <v>5</v>
      </c>
      <c r="B108" s="30" t="s">
        <v>400</v>
      </c>
      <c r="E108" s="30" t="s">
        <v>396</v>
      </c>
      <c r="G108" s="104">
        <v>1466</v>
      </c>
    </row>
    <row r="109" spans="1:7" ht="15" customHeight="1">
      <c r="A109" s="30">
        <v>6</v>
      </c>
      <c r="B109" s="30" t="s">
        <v>401</v>
      </c>
      <c r="E109" s="30" t="s">
        <v>396</v>
      </c>
      <c r="G109" s="104">
        <v>400</v>
      </c>
    </row>
    <row r="110" spans="1:7">
      <c r="A110" s="30">
        <v>7</v>
      </c>
      <c r="B110" s="30" t="s">
        <v>402</v>
      </c>
      <c r="E110" s="83" t="s">
        <v>403</v>
      </c>
      <c r="G110" s="35" t="s">
        <v>1025</v>
      </c>
    </row>
    <row r="111" spans="1:7">
      <c r="A111" s="30">
        <v>8</v>
      </c>
      <c r="B111" s="30" t="s">
        <v>404</v>
      </c>
      <c r="E111" s="83" t="s">
        <v>405</v>
      </c>
      <c r="G111" s="35" t="s">
        <v>954</v>
      </c>
    </row>
    <row r="112" spans="1:7">
      <c r="A112" s="32" t="s">
        <v>406</v>
      </c>
    </row>
    <row r="113" spans="1:8">
      <c r="B113" s="52" t="s">
        <v>393</v>
      </c>
      <c r="G113" s="52" t="s">
        <v>378</v>
      </c>
    </row>
    <row r="114" spans="1:8">
      <c r="A114" s="30">
        <v>1</v>
      </c>
      <c r="B114" s="30" t="s">
        <v>407</v>
      </c>
      <c r="G114" s="35"/>
    </row>
    <row r="115" spans="1:8">
      <c r="A115" s="30">
        <v>2</v>
      </c>
      <c r="B115" s="30" t="s">
        <v>408</v>
      </c>
      <c r="E115" s="83" t="s">
        <v>409</v>
      </c>
      <c r="G115" s="35"/>
    </row>
    <row r="116" spans="1:8">
      <c r="A116" s="30">
        <v>3</v>
      </c>
      <c r="B116" s="30" t="s">
        <v>411</v>
      </c>
      <c r="E116" s="83" t="s">
        <v>412</v>
      </c>
      <c r="G116" s="35"/>
    </row>
    <row r="117" spans="1:8">
      <c r="A117" s="30">
        <v>4</v>
      </c>
      <c r="B117" s="32" t="s">
        <v>413</v>
      </c>
      <c r="G117" s="35"/>
    </row>
    <row r="118" spans="1:8">
      <c r="B118" s="52" t="s">
        <v>393</v>
      </c>
      <c r="F118" s="52" t="s">
        <v>414</v>
      </c>
    </row>
    <row r="119" spans="1:8">
      <c r="A119" s="30">
        <v>1</v>
      </c>
      <c r="B119" s="30" t="s">
        <v>415</v>
      </c>
      <c r="E119" s="110" t="s">
        <v>416</v>
      </c>
      <c r="F119" s="50"/>
      <c r="G119" s="50" t="s">
        <v>295</v>
      </c>
      <c r="H119" s="50"/>
    </row>
    <row r="120" spans="1:8">
      <c r="A120" s="30">
        <v>2</v>
      </c>
      <c r="B120" s="30" t="s">
        <v>417</v>
      </c>
      <c r="F120" s="50"/>
      <c r="G120" s="50"/>
      <c r="H120" s="50"/>
    </row>
    <row r="121" spans="1:8">
      <c r="A121" s="30">
        <v>3</v>
      </c>
      <c r="B121" s="30" t="s">
        <v>418</v>
      </c>
      <c r="D121" s="33" t="s">
        <v>419</v>
      </c>
      <c r="F121" s="50"/>
      <c r="G121" s="50" t="s">
        <v>1220</v>
      </c>
      <c r="H121" s="50"/>
    </row>
    <row r="122" spans="1:8">
      <c r="A122" s="30">
        <v>4</v>
      </c>
      <c r="B122" s="30" t="s">
        <v>421</v>
      </c>
      <c r="F122" s="50"/>
      <c r="G122" s="50"/>
      <c r="H122" s="50"/>
    </row>
    <row r="123" spans="1:8">
      <c r="A123" s="30">
        <v>5</v>
      </c>
      <c r="B123" s="30" t="s">
        <v>422</v>
      </c>
      <c r="F123" s="50" t="s">
        <v>1221</v>
      </c>
      <c r="G123" s="50" t="s">
        <v>1222</v>
      </c>
      <c r="H123"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104:G109" xr:uid="{00000000-0002-0000-1500-000000000000}">
      <formula1>0</formula1>
    </dataValidation>
    <dataValidation type="decimal" operator="greaterThanOrEqual" allowBlank="1" showInputMessage="1" showErrorMessage="1" sqref="E24:E30" xr:uid="{00000000-0002-0000-1500-000001000000}">
      <formula1>0</formula1>
    </dataValidation>
    <dataValidation type="custom" allowBlank="1" showInputMessage="1" showErrorMessage="1" sqref="C24:C30" xr:uid="{00000000-0002-0000-1500-000002000000}">
      <formula1>AND(ISNUMBER(--C24),LEN(C24)&gt;=7)</formula1>
    </dataValidation>
    <dataValidation type="list" allowBlank="1" showInputMessage="1" showErrorMessage="1" sqref="G96" xr:uid="{00000000-0002-0000-1500-000003000000}">
      <formula1>"Clear,Some,Not clear"</formula1>
    </dataValidation>
    <dataValidation type="list" allowBlank="1" showInputMessage="1" showErrorMessage="1" sqref="G97 G99" xr:uid="{00000000-0002-0000-1500-000004000000}">
      <formula1>"Most,Few,None"</formula1>
    </dataValidation>
    <dataValidation type="list" allowBlank="1" showInputMessage="1" showErrorMessage="1" sqref="G98" xr:uid="{00000000-0002-0000-1500-000005000000}">
      <formula1>"Clear,Mixed,Not clear"</formula1>
    </dataValidation>
    <dataValidation type="list" allowBlank="1" showInputMessage="1" showErrorMessage="1" sqref="G100" xr:uid="{00000000-0002-0000-1500-000006000000}">
      <formula1>"Yes,Some confusion,No"</formula1>
    </dataValidation>
    <dataValidation type="list" allowBlank="1" showInputMessage="1" showErrorMessage="1" sqref="G101" xr:uid="{00000000-0002-0000-1500-000007000000}">
      <formula1>"Yes,Some,No"</formula1>
    </dataValidation>
  </dataValidations>
  <hyperlinks>
    <hyperlink ref="H4" r:id="rId1" xr:uid="{00000000-0004-0000-1500-000000000000}"/>
  </hyperlinks>
  <pageMargins left="0.25" right="0.25" top="0.75" bottom="0.75" header="0.3" footer="0.3"/>
  <pageSetup paperSize="9" orientation="portrait" horizontalDpi="0" verticalDpi="0"/>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tabColor theme="9" tint="-0.499984740745262"/>
  </sheetPr>
  <dimension ref="A1:H123"/>
  <sheetViews>
    <sheetView view="pageBreakPreview" zoomScale="179" zoomScaleNormal="130" zoomScaleSheetLayoutView="150" workbookViewId="0">
      <selection activeCell="E7" sqref="E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SUM!D14</f>
        <v>45990</v>
      </c>
      <c r="G1" s="60" t="s">
        <v>236</v>
      </c>
      <c r="H1" s="68">
        <v>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163" t="s">
        <v>1223</v>
      </c>
      <c r="C4" s="81" t="str">
        <f>+SUM!C14</f>
        <v>Ranipur</v>
      </c>
      <c r="D4" s="72" t="s">
        <v>1224</v>
      </c>
      <c r="E4" s="30" t="s">
        <v>1225</v>
      </c>
      <c r="F4" s="73" t="s">
        <v>1102</v>
      </c>
      <c r="G4" s="176" t="s">
        <v>1103</v>
      </c>
      <c r="H4" s="136" t="s">
        <v>2509</v>
      </c>
    </row>
    <row r="5" spans="1:8" ht="15" customHeight="1">
      <c r="A5" s="31" t="s">
        <v>248</v>
      </c>
      <c r="H5" s="136"/>
    </row>
    <row r="6" spans="1:8" s="38" customFormat="1" ht="28" customHeight="1">
      <c r="A6" s="273" t="s">
        <v>249</v>
      </c>
      <c r="B6" s="274"/>
      <c r="C6" s="36">
        <v>33</v>
      </c>
      <c r="D6" s="37" t="s">
        <v>250</v>
      </c>
      <c r="E6" s="74">
        <v>33</v>
      </c>
      <c r="F6" s="275" t="s">
        <v>251</v>
      </c>
      <c r="G6" s="276"/>
      <c r="H6" s="36">
        <v>582</v>
      </c>
    </row>
    <row r="7" spans="1:8" s="38" customFormat="1" ht="42" customHeight="1">
      <c r="A7" s="273" t="s">
        <v>252</v>
      </c>
      <c r="B7" s="274"/>
      <c r="C7" s="36">
        <v>28</v>
      </c>
      <c r="D7" s="39" t="s">
        <v>253</v>
      </c>
      <c r="E7" s="74">
        <v>25</v>
      </c>
      <c r="F7" s="275" t="s">
        <v>254</v>
      </c>
      <c r="G7" s="276"/>
      <c r="H7" s="36">
        <v>32</v>
      </c>
    </row>
    <row r="8" spans="1:8" s="38" customFormat="1" ht="28" customHeight="1">
      <c r="A8" s="273" t="s">
        <v>255</v>
      </c>
      <c r="B8" s="274"/>
      <c r="C8" s="36">
        <v>1</v>
      </c>
      <c r="D8" s="40" t="s">
        <v>256</v>
      </c>
      <c r="E8" s="74"/>
      <c r="F8" s="275" t="s">
        <v>257</v>
      </c>
      <c r="G8" s="276"/>
      <c r="H8" s="36">
        <v>572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24</v>
      </c>
      <c r="E15" s="77" t="s">
        <v>272</v>
      </c>
      <c r="F15" s="77"/>
      <c r="G15" s="77"/>
      <c r="H15" s="65"/>
    </row>
    <row r="16" spans="1:8" ht="15" customHeight="1">
      <c r="A16" s="30">
        <v>2</v>
      </c>
      <c r="B16" s="77" t="s">
        <v>273</v>
      </c>
      <c r="D16" s="73">
        <v>25</v>
      </c>
      <c r="E16" s="77" t="s">
        <v>274</v>
      </c>
      <c r="F16" s="77"/>
      <c r="G16" s="77"/>
      <c r="H16" s="65"/>
    </row>
    <row r="17" spans="1:8" ht="15" customHeight="1">
      <c r="A17" s="30">
        <v>3</v>
      </c>
      <c r="B17" s="77" t="s">
        <v>275</v>
      </c>
      <c r="D17" s="73">
        <v>28</v>
      </c>
      <c r="E17" s="77" t="s">
        <v>276</v>
      </c>
      <c r="F17" s="77"/>
      <c r="G17" s="77"/>
      <c r="H17" s="65"/>
    </row>
    <row r="18" spans="1:8" ht="15" customHeight="1">
      <c r="A18" s="30">
        <v>4</v>
      </c>
      <c r="B18" s="77" t="s">
        <v>277</v>
      </c>
      <c r="D18" s="73">
        <v>24</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1224</v>
      </c>
      <c r="C24" s="73" t="s">
        <v>1225</v>
      </c>
      <c r="D24" s="35" t="s">
        <v>1226</v>
      </c>
      <c r="E24" s="73">
        <v>50</v>
      </c>
      <c r="F24" s="73" t="s">
        <v>295</v>
      </c>
      <c r="G24" s="73"/>
      <c r="H24" s="73" t="s">
        <v>586</v>
      </c>
    </row>
    <row r="25" spans="1:8">
      <c r="A25" s="30">
        <v>2</v>
      </c>
      <c r="B25" s="73" t="s">
        <v>1227</v>
      </c>
      <c r="C25" s="73" t="s">
        <v>1228</v>
      </c>
      <c r="D25" s="35" t="s">
        <v>1226</v>
      </c>
      <c r="E25" s="73">
        <v>15</v>
      </c>
      <c r="F25" s="73" t="s">
        <v>295</v>
      </c>
      <c r="G25" s="73"/>
      <c r="H25" s="73"/>
    </row>
    <row r="26" spans="1:8">
      <c r="A26" s="30">
        <v>3</v>
      </c>
      <c r="B26" s="73" t="s">
        <v>1229</v>
      </c>
      <c r="C26" s="73" t="s">
        <v>1230</v>
      </c>
      <c r="D26" s="35" t="s">
        <v>1226</v>
      </c>
      <c r="E26" s="73">
        <v>10</v>
      </c>
      <c r="F26" s="73" t="s">
        <v>295</v>
      </c>
      <c r="G26" s="73"/>
      <c r="H26" s="73" t="s">
        <v>586</v>
      </c>
    </row>
    <row r="27" spans="1:8">
      <c r="A27" s="30">
        <v>4</v>
      </c>
      <c r="B27" s="72" t="s">
        <v>1116</v>
      </c>
      <c r="C27" s="73" t="s">
        <v>1231</v>
      </c>
      <c r="D27" s="35" t="s">
        <v>1226</v>
      </c>
      <c r="E27" s="73">
        <v>10</v>
      </c>
      <c r="F27" s="73" t="s">
        <v>295</v>
      </c>
      <c r="G27" s="73"/>
      <c r="H27" s="73" t="s">
        <v>586</v>
      </c>
    </row>
    <row r="28" spans="1:8">
      <c r="A28" s="30">
        <v>5</v>
      </c>
      <c r="B28" s="72" t="s">
        <v>1232</v>
      </c>
      <c r="C28" s="73" t="s">
        <v>1233</v>
      </c>
      <c r="D28" s="35" t="s">
        <v>1226</v>
      </c>
      <c r="E28" s="73">
        <v>15</v>
      </c>
      <c r="F28" s="73" t="s">
        <v>295</v>
      </c>
      <c r="G28" s="73"/>
      <c r="H28" s="73"/>
    </row>
    <row r="29" spans="1:8">
      <c r="A29" s="30">
        <v>6</v>
      </c>
      <c r="B29" s="73" t="s">
        <v>1234</v>
      </c>
      <c r="C29" s="73" t="s">
        <v>1235</v>
      </c>
      <c r="D29" s="35" t="s">
        <v>1226</v>
      </c>
      <c r="E29" s="73">
        <v>10</v>
      </c>
      <c r="F29" s="73" t="s">
        <v>295</v>
      </c>
      <c r="G29" s="73"/>
      <c r="H29" s="73" t="s">
        <v>586</v>
      </c>
    </row>
    <row r="30" spans="1:8">
      <c r="A30" s="30">
        <v>7</v>
      </c>
      <c r="B30" s="169" t="s">
        <v>1236</v>
      </c>
      <c r="C30" s="73" t="s">
        <v>1237</v>
      </c>
      <c r="D30" s="35" t="s">
        <v>1226</v>
      </c>
      <c r="E30" s="73">
        <v>6</v>
      </c>
      <c r="F30" s="73" t="s">
        <v>295</v>
      </c>
      <c r="G30" s="73"/>
      <c r="H30" s="73" t="s">
        <v>586</v>
      </c>
    </row>
    <row r="31" spans="1:8">
      <c r="A31" s="30">
        <v>8</v>
      </c>
      <c r="B31" s="35" t="s">
        <v>1238</v>
      </c>
      <c r="C31" s="35" t="s">
        <v>1239</v>
      </c>
      <c r="D31" s="35" t="s">
        <v>1226</v>
      </c>
      <c r="E31" s="35">
        <v>20</v>
      </c>
      <c r="F31" s="35" t="s">
        <v>295</v>
      </c>
      <c r="G31" s="35"/>
      <c r="H31" s="35"/>
    </row>
    <row r="32" spans="1:8">
      <c r="A32" s="30">
        <v>9</v>
      </c>
      <c r="B32" s="35" t="s">
        <v>1240</v>
      </c>
      <c r="C32" s="35" t="s">
        <v>1241</v>
      </c>
      <c r="D32" s="35" t="s">
        <v>1226</v>
      </c>
      <c r="E32" s="35">
        <v>10</v>
      </c>
      <c r="F32" s="35" t="s">
        <v>295</v>
      </c>
      <c r="G32" s="35"/>
      <c r="H32" s="35"/>
    </row>
    <row r="33" spans="1:8">
      <c r="A33" s="30">
        <v>10</v>
      </c>
      <c r="B33" s="35" t="s">
        <v>328</v>
      </c>
      <c r="C33" s="35" t="s">
        <v>1242</v>
      </c>
      <c r="D33" s="35" t="s">
        <v>1226</v>
      </c>
      <c r="E33" s="35">
        <v>5</v>
      </c>
      <c r="F33" s="35" t="s">
        <v>295</v>
      </c>
      <c r="G33" s="35"/>
      <c r="H33" s="35"/>
    </row>
    <row r="34" spans="1:8">
      <c r="A34" s="30">
        <v>11</v>
      </c>
      <c r="B34" s="35" t="s">
        <v>1243</v>
      </c>
      <c r="C34" s="35" t="s">
        <v>1244</v>
      </c>
      <c r="D34" s="35" t="s">
        <v>1226</v>
      </c>
      <c r="E34" s="35">
        <v>15</v>
      </c>
      <c r="F34" s="35" t="s">
        <v>295</v>
      </c>
      <c r="G34" s="35"/>
      <c r="H34" s="35"/>
    </row>
    <row r="35" spans="1:8">
      <c r="A35" s="30">
        <v>12</v>
      </c>
      <c r="B35" s="35" t="s">
        <v>560</v>
      </c>
      <c r="C35" s="35" t="s">
        <v>1245</v>
      </c>
      <c r="D35" s="35" t="s">
        <v>1226</v>
      </c>
      <c r="E35" s="35">
        <v>20</v>
      </c>
      <c r="F35" s="35" t="s">
        <v>295</v>
      </c>
      <c r="G35" s="35"/>
      <c r="H35" s="35"/>
    </row>
    <row r="36" spans="1:8">
      <c r="A36" s="30">
        <v>13</v>
      </c>
      <c r="B36" s="35" t="s">
        <v>1246</v>
      </c>
      <c r="C36" s="35" t="s">
        <v>1247</v>
      </c>
      <c r="D36" s="35" t="s">
        <v>1226</v>
      </c>
      <c r="E36" s="35">
        <v>10</v>
      </c>
      <c r="F36" s="35" t="s">
        <v>295</v>
      </c>
      <c r="G36" s="35"/>
      <c r="H36" s="35" t="s">
        <v>586</v>
      </c>
    </row>
    <row r="37" spans="1:8">
      <c r="A37" s="30">
        <v>14</v>
      </c>
      <c r="B37" s="35" t="s">
        <v>1248</v>
      </c>
      <c r="C37" s="35" t="s">
        <v>1249</v>
      </c>
      <c r="D37" s="35" t="s">
        <v>1226</v>
      </c>
      <c r="E37" s="35">
        <v>10</v>
      </c>
      <c r="F37" s="35" t="s">
        <v>295</v>
      </c>
      <c r="G37" s="35"/>
      <c r="H37" s="35"/>
    </row>
    <row r="38" spans="1:8">
      <c r="A38" s="30">
        <v>15</v>
      </c>
      <c r="B38" s="35" t="s">
        <v>311</v>
      </c>
      <c r="C38" s="35" t="s">
        <v>1250</v>
      </c>
      <c r="D38" s="35" t="s">
        <v>1226</v>
      </c>
      <c r="E38" s="35">
        <v>15</v>
      </c>
      <c r="F38" s="35" t="s">
        <v>295</v>
      </c>
      <c r="G38" s="35"/>
      <c r="H38" s="35"/>
    </row>
    <row r="39" spans="1:8">
      <c r="A39" s="30">
        <v>16</v>
      </c>
      <c r="B39" s="166" t="s">
        <v>1251</v>
      </c>
      <c r="C39" s="35" t="s">
        <v>1252</v>
      </c>
      <c r="D39" s="35" t="s">
        <v>1226</v>
      </c>
      <c r="E39" s="35">
        <v>22</v>
      </c>
      <c r="F39" s="35" t="s">
        <v>295</v>
      </c>
      <c r="G39" s="35"/>
      <c r="H39" s="35" t="s">
        <v>586</v>
      </c>
    </row>
    <row r="40" spans="1:8">
      <c r="A40" s="30">
        <v>17</v>
      </c>
      <c r="B40" s="35" t="s">
        <v>1253</v>
      </c>
      <c r="C40" s="35" t="s">
        <v>1254</v>
      </c>
      <c r="D40" s="35" t="s">
        <v>1226</v>
      </c>
      <c r="E40" s="35">
        <v>10</v>
      </c>
      <c r="F40" s="35" t="s">
        <v>295</v>
      </c>
      <c r="G40" s="35"/>
      <c r="H40" s="35" t="s">
        <v>586</v>
      </c>
    </row>
    <row r="41" spans="1:8">
      <c r="A41" s="30">
        <v>18</v>
      </c>
      <c r="B41" s="35" t="s">
        <v>1255</v>
      </c>
      <c r="C41" s="35" t="s">
        <v>1256</v>
      </c>
      <c r="D41" s="35" t="s">
        <v>1226</v>
      </c>
      <c r="E41" s="35">
        <v>10</v>
      </c>
      <c r="F41" s="35" t="s">
        <v>295</v>
      </c>
      <c r="G41" s="35"/>
      <c r="H41" s="35"/>
    </row>
    <row r="42" spans="1:8">
      <c r="A42" s="30">
        <v>19</v>
      </c>
      <c r="B42" s="35" t="s">
        <v>1257</v>
      </c>
      <c r="C42" s="35" t="s">
        <v>1258</v>
      </c>
      <c r="D42" s="35" t="s">
        <v>1226</v>
      </c>
      <c r="E42" s="35">
        <v>10</v>
      </c>
      <c r="F42" s="35" t="s">
        <v>295</v>
      </c>
      <c r="G42" s="35"/>
      <c r="H42" s="35"/>
    </row>
    <row r="43" spans="1:8">
      <c r="A43" s="30">
        <v>20</v>
      </c>
      <c r="B43" s="35" t="s">
        <v>1259</v>
      </c>
      <c r="C43" s="35" t="s">
        <v>1260</v>
      </c>
      <c r="D43" s="35" t="s">
        <v>1226</v>
      </c>
      <c r="E43" s="35">
        <v>30</v>
      </c>
      <c r="F43" s="35" t="s">
        <v>295</v>
      </c>
      <c r="G43" s="35"/>
      <c r="H43" s="35"/>
    </row>
    <row r="44" spans="1:8">
      <c r="A44" s="30">
        <v>21</v>
      </c>
      <c r="B44" s="35" t="s">
        <v>1261</v>
      </c>
      <c r="C44" s="35" t="s">
        <v>1262</v>
      </c>
      <c r="D44" s="35" t="s">
        <v>1226</v>
      </c>
      <c r="E44" s="35">
        <v>10</v>
      </c>
      <c r="F44" s="35" t="s">
        <v>295</v>
      </c>
      <c r="G44" s="35"/>
      <c r="H44" s="35"/>
    </row>
    <row r="45" spans="1:8">
      <c r="A45" s="30">
        <v>22</v>
      </c>
      <c r="B45" s="35" t="s">
        <v>1263</v>
      </c>
      <c r="C45" s="35" t="s">
        <v>1264</v>
      </c>
      <c r="D45" s="35" t="s">
        <v>1226</v>
      </c>
      <c r="E45" s="35">
        <v>50</v>
      </c>
      <c r="F45" s="35" t="s">
        <v>295</v>
      </c>
      <c r="G45" s="35"/>
      <c r="H45" s="35"/>
    </row>
    <row r="46" spans="1:8">
      <c r="A46" s="30">
        <v>23</v>
      </c>
      <c r="B46" s="35" t="s">
        <v>1062</v>
      </c>
      <c r="C46" s="35" t="s">
        <v>1265</v>
      </c>
      <c r="D46" s="35" t="s">
        <v>1226</v>
      </c>
      <c r="E46" s="35">
        <v>10</v>
      </c>
      <c r="F46" s="35" t="s">
        <v>74</v>
      </c>
      <c r="G46" s="35" t="s">
        <v>315</v>
      </c>
      <c r="H46" s="35"/>
    </row>
    <row r="47" spans="1:8">
      <c r="A47" s="30">
        <v>24</v>
      </c>
      <c r="B47" s="166" t="s">
        <v>1266</v>
      </c>
      <c r="C47" s="35" t="s">
        <v>1267</v>
      </c>
      <c r="D47" s="35" t="s">
        <v>1226</v>
      </c>
      <c r="E47" s="35">
        <v>15</v>
      </c>
      <c r="F47" s="35" t="s">
        <v>295</v>
      </c>
      <c r="G47" s="35"/>
      <c r="H47" s="35"/>
    </row>
    <row r="48" spans="1:8">
      <c r="A48" s="30">
        <v>25</v>
      </c>
      <c r="B48" s="35" t="s">
        <v>1268</v>
      </c>
      <c r="C48" s="35" t="s">
        <v>1269</v>
      </c>
      <c r="D48" s="35" t="s">
        <v>1226</v>
      </c>
      <c r="E48" s="35">
        <v>24</v>
      </c>
      <c r="F48" s="35" t="s">
        <v>295</v>
      </c>
      <c r="G48" s="35"/>
      <c r="H48" s="35"/>
    </row>
    <row r="49" spans="1:8">
      <c r="A49" s="30">
        <v>26</v>
      </c>
      <c r="B49" s="35" t="s">
        <v>874</v>
      </c>
      <c r="C49" s="35" t="s">
        <v>1270</v>
      </c>
      <c r="D49" s="35" t="s">
        <v>1226</v>
      </c>
      <c r="E49" s="35">
        <v>20</v>
      </c>
      <c r="F49" s="35" t="s">
        <v>295</v>
      </c>
      <c r="G49" s="35"/>
      <c r="H49" s="35"/>
    </row>
    <row r="50" spans="1:8">
      <c r="A50" s="30">
        <v>27</v>
      </c>
      <c r="B50" s="35" t="s">
        <v>743</v>
      </c>
      <c r="C50" s="35" t="s">
        <v>1271</v>
      </c>
      <c r="D50" s="35" t="s">
        <v>1226</v>
      </c>
      <c r="E50" s="35">
        <v>16</v>
      </c>
      <c r="F50" s="35" t="s">
        <v>295</v>
      </c>
      <c r="G50" s="35"/>
      <c r="H50" s="35"/>
    </row>
    <row r="51" spans="1:8">
      <c r="A51" s="30">
        <v>28</v>
      </c>
      <c r="B51" s="35" t="s">
        <v>1272</v>
      </c>
      <c r="C51" s="35" t="s">
        <v>1273</v>
      </c>
      <c r="D51" s="35" t="s">
        <v>1226</v>
      </c>
      <c r="E51" s="35">
        <v>15</v>
      </c>
      <c r="F51" s="35" t="s">
        <v>295</v>
      </c>
      <c r="G51" s="35"/>
      <c r="H51" s="35"/>
    </row>
    <row r="52" spans="1:8">
      <c r="A52" s="30">
        <v>29</v>
      </c>
      <c r="B52" s="35" t="s">
        <v>1274</v>
      </c>
      <c r="C52" s="35" t="s">
        <v>1275</v>
      </c>
      <c r="D52" s="35" t="s">
        <v>1226</v>
      </c>
      <c r="E52" s="35">
        <v>20</v>
      </c>
      <c r="F52" s="35" t="s">
        <v>295</v>
      </c>
      <c r="G52" s="35"/>
      <c r="H52" s="35"/>
    </row>
    <row r="53" spans="1:8">
      <c r="A53" s="30">
        <v>30</v>
      </c>
      <c r="B53" s="35" t="s">
        <v>539</v>
      </c>
      <c r="C53" s="35" t="s">
        <v>1276</v>
      </c>
      <c r="D53" s="35" t="s">
        <v>1226</v>
      </c>
      <c r="E53" s="35">
        <v>20</v>
      </c>
      <c r="F53" s="35" t="s">
        <v>295</v>
      </c>
      <c r="G53" s="35"/>
      <c r="H53" s="35"/>
    </row>
    <row r="54" spans="1:8">
      <c r="A54" s="30">
        <v>31</v>
      </c>
      <c r="B54" s="35" t="s">
        <v>1277</v>
      </c>
      <c r="C54" s="35" t="s">
        <v>1278</v>
      </c>
      <c r="D54" s="35" t="s">
        <v>1226</v>
      </c>
      <c r="E54" s="35">
        <v>25</v>
      </c>
      <c r="F54" s="35" t="s">
        <v>295</v>
      </c>
      <c r="G54" s="35"/>
      <c r="H54" s="35"/>
    </row>
    <row r="55" spans="1:8">
      <c r="A55" s="30">
        <v>32</v>
      </c>
      <c r="B55" s="35" t="s">
        <v>1279</v>
      </c>
      <c r="C55" s="35" t="s">
        <v>1280</v>
      </c>
      <c r="D55" s="35" t="s">
        <v>1226</v>
      </c>
      <c r="E55" s="35">
        <v>15</v>
      </c>
      <c r="F55" s="35" t="s">
        <v>295</v>
      </c>
      <c r="G55" s="35"/>
      <c r="H55" s="35"/>
    </row>
    <row r="56" spans="1:8">
      <c r="A56" s="30">
        <v>33</v>
      </c>
      <c r="B56" s="35" t="s">
        <v>1281</v>
      </c>
      <c r="C56" s="35" t="s">
        <v>1282</v>
      </c>
      <c r="D56" s="35" t="s">
        <v>1226</v>
      </c>
      <c r="E56" s="35">
        <v>30</v>
      </c>
      <c r="F56" s="35" t="s">
        <v>295</v>
      </c>
      <c r="G56" s="35"/>
      <c r="H56" s="35"/>
    </row>
    <row r="57" spans="1:8">
      <c r="B57" s="34"/>
      <c r="C57" s="35"/>
      <c r="D57" s="35"/>
      <c r="E57" s="35"/>
      <c r="F57" s="35"/>
      <c r="G57" s="35"/>
      <c r="H57" s="35"/>
    </row>
    <row r="58" spans="1:8">
      <c r="B58" s="34"/>
      <c r="C58" s="35"/>
      <c r="D58" s="35"/>
      <c r="E58" s="35"/>
      <c r="F58" s="35"/>
      <c r="G58" s="35"/>
      <c r="H58" s="35"/>
    </row>
    <row r="59" spans="1:8">
      <c r="B59" s="35"/>
      <c r="C59" s="35"/>
      <c r="D59" s="35"/>
      <c r="E59" s="35"/>
      <c r="F59" s="35"/>
      <c r="G59" s="35"/>
      <c r="H59" s="35"/>
    </row>
    <row r="60" spans="1:8">
      <c r="B60" s="35"/>
      <c r="C60" s="35"/>
      <c r="D60" s="35"/>
      <c r="E60" s="35"/>
      <c r="F60" s="35"/>
      <c r="G60" s="35"/>
      <c r="H60" s="35"/>
    </row>
    <row r="61" spans="1:8">
      <c r="B61" s="35"/>
      <c r="C61" s="35"/>
      <c r="D61" s="35"/>
      <c r="E61" s="35"/>
      <c r="F61" s="35"/>
      <c r="G61" s="35"/>
      <c r="H61" s="35"/>
    </row>
    <row r="62" spans="1:8">
      <c r="B62" s="35"/>
      <c r="C62" s="35"/>
      <c r="D62" s="35"/>
      <c r="E62" s="35"/>
      <c r="F62" s="35"/>
      <c r="G62" s="35"/>
      <c r="H62" s="35"/>
    </row>
    <row r="63" spans="1:8">
      <c r="B63" s="35"/>
      <c r="C63" s="35"/>
      <c r="D63" s="35"/>
      <c r="E63" s="35"/>
      <c r="F63" s="35"/>
      <c r="G63" s="35"/>
      <c r="H63" s="35"/>
    </row>
    <row r="64" spans="1:8">
      <c r="B64" s="35"/>
      <c r="C64" s="35"/>
      <c r="D64" s="35"/>
      <c r="E64" s="35"/>
      <c r="F64" s="35"/>
      <c r="G64" s="35"/>
      <c r="H64" s="35"/>
    </row>
    <row r="65" spans="2:8">
      <c r="B65" s="35"/>
      <c r="C65" s="35"/>
      <c r="D65" s="35"/>
      <c r="E65" s="35"/>
      <c r="F65" s="35"/>
      <c r="G65" s="35"/>
      <c r="H65" s="35"/>
    </row>
    <row r="66" spans="2:8">
      <c r="B66" s="35"/>
      <c r="C66" s="35"/>
      <c r="D66" s="35"/>
      <c r="E66" s="35"/>
      <c r="F66" s="35"/>
      <c r="G66" s="35"/>
      <c r="H66" s="35"/>
    </row>
    <row r="67" spans="2:8" ht="15" customHeight="1">
      <c r="B67" s="65"/>
      <c r="C67" s="65"/>
      <c r="D67" s="65"/>
      <c r="E67" s="65"/>
      <c r="F67" s="65"/>
      <c r="G67" s="65"/>
      <c r="H67" s="65"/>
    </row>
    <row r="68" spans="2:8" ht="15" customHeight="1">
      <c r="B68" s="65"/>
      <c r="C68" s="65"/>
      <c r="D68" s="65"/>
      <c r="E68" s="65"/>
      <c r="F68" s="65"/>
      <c r="G68" s="65"/>
      <c r="H68" s="65"/>
    </row>
    <row r="69" spans="2:8" ht="15" customHeight="1">
      <c r="B69" s="65"/>
      <c r="C69" s="65"/>
      <c r="D69" s="65"/>
      <c r="E69" s="65"/>
      <c r="F69" s="65"/>
      <c r="G69" s="65"/>
      <c r="H69" s="65"/>
    </row>
    <row r="70" spans="2:8" ht="15" customHeight="1">
      <c r="B70" s="65"/>
      <c r="C70" s="65"/>
      <c r="D70" s="65"/>
      <c r="E70" s="65"/>
      <c r="F70" s="65"/>
      <c r="G70" s="65"/>
      <c r="H70" s="65"/>
    </row>
    <row r="71" spans="2:8" ht="15" customHeight="1">
      <c r="B71" s="65"/>
      <c r="C71" s="65"/>
      <c r="D71" s="65"/>
      <c r="E71" s="65"/>
      <c r="F71" s="65"/>
      <c r="G71" s="65"/>
      <c r="H71" s="65"/>
    </row>
    <row r="72" spans="2:8" ht="15" customHeight="1">
      <c r="B72" s="65"/>
      <c r="C72" s="65"/>
      <c r="D72" s="65"/>
      <c r="E72" s="65"/>
      <c r="F72" s="65"/>
      <c r="G72" s="65"/>
      <c r="H72" s="65"/>
    </row>
    <row r="73" spans="2:8" ht="15" customHeight="1">
      <c r="B73" s="65"/>
      <c r="C73" s="65"/>
      <c r="D73" s="65"/>
      <c r="E73" s="65"/>
      <c r="F73" s="65"/>
      <c r="G73" s="65"/>
      <c r="H73" s="65"/>
    </row>
    <row r="74" spans="2:8" ht="15" customHeight="1">
      <c r="B74" s="65"/>
      <c r="C74" s="65"/>
      <c r="D74" s="65"/>
      <c r="E74" s="65"/>
      <c r="F74" s="65"/>
      <c r="G74" s="65"/>
      <c r="H74" s="65"/>
    </row>
    <row r="75" spans="2:8" ht="15" customHeight="1">
      <c r="B75" s="65"/>
      <c r="C75" s="65"/>
      <c r="D75" s="65"/>
      <c r="E75" s="65"/>
      <c r="F75" s="65"/>
      <c r="G75" s="65"/>
      <c r="H75" s="65"/>
    </row>
    <row r="76" spans="2:8" ht="15" customHeight="1">
      <c r="B76" s="65"/>
      <c r="C76" s="65"/>
      <c r="D76" s="65"/>
      <c r="E76" s="65"/>
      <c r="F76" s="65"/>
      <c r="G76" s="65"/>
      <c r="H76" s="65"/>
    </row>
    <row r="77" spans="2:8" ht="15" customHeight="1">
      <c r="B77" s="65"/>
      <c r="C77" s="65"/>
      <c r="D77" s="65"/>
      <c r="E77" s="65"/>
      <c r="F77" s="65"/>
      <c r="G77" s="65"/>
      <c r="H77" s="65"/>
    </row>
    <row r="78" spans="2:8" ht="15" customHeight="1">
      <c r="B78" s="65"/>
      <c r="C78" s="65"/>
      <c r="D78" s="65"/>
      <c r="E78" s="65"/>
      <c r="F78" s="65"/>
      <c r="G78" s="65"/>
      <c r="H78" s="65"/>
    </row>
    <row r="79" spans="2:8" ht="15" customHeight="1">
      <c r="B79" s="65"/>
      <c r="C79" s="65"/>
      <c r="D79" s="65"/>
      <c r="E79" s="65"/>
      <c r="F79" s="65"/>
      <c r="G79" s="65"/>
      <c r="H79" s="65"/>
    </row>
    <row r="80" spans="2:8" ht="15" customHeight="1">
      <c r="B80" s="65"/>
      <c r="C80" s="65"/>
      <c r="D80" s="65"/>
      <c r="E80" s="65"/>
      <c r="F80" s="65"/>
      <c r="G80" s="65"/>
      <c r="H80" s="65"/>
    </row>
    <row r="81" spans="1:8" ht="15" customHeight="1">
      <c r="B81" s="65"/>
      <c r="C81" s="65"/>
      <c r="D81" s="65"/>
      <c r="E81" s="65"/>
      <c r="F81" s="65"/>
      <c r="G81" s="65"/>
      <c r="H81" s="65"/>
    </row>
    <row r="82" spans="1:8" ht="15" customHeight="1">
      <c r="B82" s="65"/>
      <c r="C82" s="65"/>
      <c r="D82" s="65"/>
      <c r="E82" s="65"/>
      <c r="F82" s="65"/>
      <c r="G82" s="65"/>
      <c r="H82" s="65"/>
    </row>
    <row r="83" spans="1:8">
      <c r="B83" s="35"/>
      <c r="C83" s="35"/>
      <c r="D83" s="35"/>
      <c r="E83" s="35"/>
      <c r="F83" s="35"/>
      <c r="G83" s="35"/>
      <c r="H83" s="35"/>
    </row>
    <row r="84" spans="1:8">
      <c r="A84" s="31" t="s">
        <v>362</v>
      </c>
    </row>
    <row r="85" spans="1:8">
      <c r="A85" s="30" t="s">
        <v>363</v>
      </c>
      <c r="B85" s="32"/>
      <c r="D85" s="50"/>
      <c r="E85" s="50"/>
      <c r="F85" s="50"/>
      <c r="G85" s="50"/>
    </row>
    <row r="86" spans="1:8">
      <c r="A86" s="30" t="s">
        <v>364</v>
      </c>
      <c r="D86" s="50"/>
      <c r="E86" s="50"/>
      <c r="F86" s="50"/>
      <c r="G86" s="50"/>
    </row>
    <row r="87" spans="1:8">
      <c r="A87" s="30" t="s">
        <v>365</v>
      </c>
      <c r="D87" s="50"/>
      <c r="E87" s="50"/>
      <c r="F87" s="50"/>
      <c r="G87" s="50"/>
    </row>
    <row r="88" spans="1:8">
      <c r="A88" s="32" t="s">
        <v>366</v>
      </c>
      <c r="C88" s="50"/>
      <c r="E88" s="51"/>
      <c r="G88" s="51"/>
    </row>
    <row r="89" spans="1:8" ht="16" customHeight="1">
      <c r="A89" s="51"/>
      <c r="B89" s="51"/>
      <c r="C89" s="30" t="s">
        <v>368</v>
      </c>
      <c r="D89" s="51" t="s">
        <v>1224</v>
      </c>
      <c r="E89" s="30" t="s">
        <v>369</v>
      </c>
      <c r="F89" s="179" t="s">
        <v>1225</v>
      </c>
      <c r="G89" s="30" t="s">
        <v>370</v>
      </c>
    </row>
    <row r="90" spans="1:8" ht="15" customHeight="1">
      <c r="A90" s="30" t="s">
        <v>371</v>
      </c>
      <c r="E90" s="50"/>
      <c r="G90" s="50"/>
    </row>
    <row r="91" spans="1:8" ht="16" customHeight="1">
      <c r="A91" s="51"/>
      <c r="B91" s="51"/>
      <c r="C91" s="30" t="s">
        <v>368</v>
      </c>
      <c r="D91" s="178" t="s">
        <v>1283</v>
      </c>
      <c r="E91" s="30" t="s">
        <v>369</v>
      </c>
      <c r="F91" s="179" t="s">
        <v>1284</v>
      </c>
      <c r="G91" s="30" t="s">
        <v>370</v>
      </c>
    </row>
    <row r="92" spans="1:8">
      <c r="A92" s="32" t="s">
        <v>374</v>
      </c>
    </row>
    <row r="94" spans="1:8">
      <c r="A94" s="32" t="s">
        <v>375</v>
      </c>
    </row>
    <row r="95" spans="1:8">
      <c r="B95" s="52" t="s">
        <v>33</v>
      </c>
      <c r="C95" s="52" t="s">
        <v>376</v>
      </c>
      <c r="E95" s="64" t="s">
        <v>377</v>
      </c>
      <c r="G95" s="52" t="s">
        <v>378</v>
      </c>
    </row>
    <row r="96" spans="1:8">
      <c r="A96" s="30">
        <v>1</v>
      </c>
      <c r="B96" s="30" t="s">
        <v>379</v>
      </c>
      <c r="E96" s="30" t="s">
        <v>380</v>
      </c>
      <c r="G96" s="35" t="s">
        <v>381</v>
      </c>
    </row>
    <row r="97" spans="1:7">
      <c r="A97" s="30">
        <v>2</v>
      </c>
      <c r="B97" s="30" t="s">
        <v>382</v>
      </c>
      <c r="E97" s="30" t="s">
        <v>383</v>
      </c>
      <c r="G97" s="35" t="s">
        <v>384</v>
      </c>
    </row>
    <row r="98" spans="1:7">
      <c r="A98" s="30">
        <v>3</v>
      </c>
      <c r="B98" s="30" t="s">
        <v>385</v>
      </c>
      <c r="E98" s="30" t="s">
        <v>386</v>
      </c>
      <c r="G98" s="35" t="s">
        <v>381</v>
      </c>
    </row>
    <row r="99" spans="1:7">
      <c r="A99" s="30">
        <v>4</v>
      </c>
      <c r="B99" s="30" t="s">
        <v>387</v>
      </c>
      <c r="E99" s="30" t="s">
        <v>383</v>
      </c>
      <c r="G99" s="35" t="s">
        <v>384</v>
      </c>
    </row>
    <row r="100" spans="1:7">
      <c r="A100" s="30">
        <v>5</v>
      </c>
      <c r="B100" s="30" t="s">
        <v>388</v>
      </c>
      <c r="E100" s="30" t="s">
        <v>389</v>
      </c>
      <c r="G100" s="35" t="s">
        <v>295</v>
      </c>
    </row>
    <row r="101" spans="1:7">
      <c r="A101" s="30">
        <v>6</v>
      </c>
      <c r="B101" s="30" t="s">
        <v>390</v>
      </c>
      <c r="E101" s="30" t="s">
        <v>391</v>
      </c>
      <c r="G101" s="35" t="s">
        <v>295</v>
      </c>
    </row>
    <row r="102" spans="1:7">
      <c r="A102" s="32" t="s">
        <v>392</v>
      </c>
    </row>
    <row r="103" spans="1:7">
      <c r="B103" s="52" t="s">
        <v>393</v>
      </c>
      <c r="E103" s="64" t="s">
        <v>394</v>
      </c>
      <c r="G103" s="52" t="s">
        <v>378</v>
      </c>
    </row>
    <row r="104" spans="1:7">
      <c r="A104" s="30">
        <v>1</v>
      </c>
      <c r="B104" s="30" t="s">
        <v>395</v>
      </c>
      <c r="E104" s="30" t="s">
        <v>396</v>
      </c>
      <c r="G104" s="35">
        <v>5</v>
      </c>
    </row>
    <row r="105" spans="1:7">
      <c r="A105" s="30">
        <v>2</v>
      </c>
      <c r="B105" s="30" t="s">
        <v>397</v>
      </c>
      <c r="E105" s="30" t="s">
        <v>396</v>
      </c>
      <c r="G105" s="35">
        <v>7</v>
      </c>
    </row>
    <row r="106" spans="1:7">
      <c r="A106" s="30">
        <v>3</v>
      </c>
      <c r="B106" s="30" t="s">
        <v>398</v>
      </c>
      <c r="E106" s="30" t="s">
        <v>396</v>
      </c>
      <c r="G106" s="35">
        <v>1</v>
      </c>
    </row>
    <row r="107" spans="1:7">
      <c r="A107" s="30">
        <v>4</v>
      </c>
      <c r="B107" s="30" t="s">
        <v>399</v>
      </c>
      <c r="E107" s="30" t="s">
        <v>396</v>
      </c>
      <c r="G107" s="35"/>
    </row>
    <row r="108" spans="1:7">
      <c r="A108" s="30">
        <v>5</v>
      </c>
      <c r="B108" s="30" t="s">
        <v>400</v>
      </c>
      <c r="E108" s="30" t="s">
        <v>396</v>
      </c>
      <c r="G108" s="35">
        <v>570</v>
      </c>
    </row>
    <row r="109" spans="1:7">
      <c r="A109" s="30">
        <v>6</v>
      </c>
      <c r="B109" s="30" t="s">
        <v>401</v>
      </c>
      <c r="E109" s="30" t="s">
        <v>396</v>
      </c>
      <c r="G109" s="35">
        <v>10</v>
      </c>
    </row>
    <row r="110" spans="1:7">
      <c r="A110" s="30">
        <v>7</v>
      </c>
      <c r="B110" s="30" t="s">
        <v>402</v>
      </c>
      <c r="E110" s="83" t="s">
        <v>403</v>
      </c>
      <c r="G110" s="35" t="s">
        <v>1025</v>
      </c>
    </row>
    <row r="111" spans="1:7">
      <c r="A111" s="30">
        <v>8</v>
      </c>
      <c r="B111" s="30" t="s">
        <v>404</v>
      </c>
      <c r="E111" s="83" t="s">
        <v>405</v>
      </c>
      <c r="G111" s="35" t="s">
        <v>954</v>
      </c>
    </row>
    <row r="112" spans="1:7">
      <c r="A112" s="32" t="s">
        <v>406</v>
      </c>
    </row>
    <row r="113" spans="1:8">
      <c r="B113" s="52" t="s">
        <v>393</v>
      </c>
      <c r="G113" s="52" t="s">
        <v>378</v>
      </c>
    </row>
    <row r="114" spans="1:8">
      <c r="A114" s="30">
        <v>1</v>
      </c>
      <c r="B114" s="30" t="s">
        <v>407</v>
      </c>
      <c r="G114" s="35"/>
    </row>
    <row r="115" spans="1:8">
      <c r="A115" s="30">
        <v>2</v>
      </c>
      <c r="B115" s="30" t="s">
        <v>408</v>
      </c>
      <c r="E115" s="83" t="s">
        <v>409</v>
      </c>
      <c r="G115" s="35"/>
    </row>
    <row r="116" spans="1:8">
      <c r="A116" s="30">
        <v>3</v>
      </c>
      <c r="B116" s="30" t="s">
        <v>411</v>
      </c>
      <c r="E116" s="83" t="s">
        <v>412</v>
      </c>
      <c r="G116" s="35"/>
    </row>
    <row r="117" spans="1:8">
      <c r="A117" s="30">
        <v>4</v>
      </c>
      <c r="B117" s="32" t="s">
        <v>413</v>
      </c>
      <c r="G117" s="35"/>
    </row>
    <row r="118" spans="1:8">
      <c r="B118" s="52" t="s">
        <v>393</v>
      </c>
      <c r="F118" s="52" t="s">
        <v>414</v>
      </c>
    </row>
    <row r="119" spans="1:8">
      <c r="A119" s="30">
        <v>1</v>
      </c>
      <c r="B119" s="30" t="s">
        <v>415</v>
      </c>
      <c r="E119" s="83" t="s">
        <v>416</v>
      </c>
      <c r="F119" s="50"/>
      <c r="G119" s="50" t="s">
        <v>295</v>
      </c>
      <c r="H119" s="50"/>
    </row>
    <row r="120" spans="1:8">
      <c r="A120" s="30">
        <v>2</v>
      </c>
      <c r="B120" s="30" t="s">
        <v>417</v>
      </c>
      <c r="F120" s="50"/>
      <c r="G120" s="50"/>
      <c r="H120" s="50"/>
    </row>
    <row r="121" spans="1:8">
      <c r="A121" s="30">
        <v>3</v>
      </c>
      <c r="B121" s="30" t="s">
        <v>418</v>
      </c>
      <c r="D121" s="33" t="s">
        <v>419</v>
      </c>
      <c r="F121" s="50"/>
      <c r="G121" s="50" t="s">
        <v>1285</v>
      </c>
      <c r="H121" s="50"/>
    </row>
    <row r="122" spans="1:8">
      <c r="A122" s="30">
        <v>4</v>
      </c>
      <c r="B122" s="30" t="s">
        <v>421</v>
      </c>
      <c r="F122" s="50"/>
      <c r="G122" s="50"/>
      <c r="H122" s="50"/>
    </row>
    <row r="123" spans="1:8">
      <c r="A123" s="30">
        <v>5</v>
      </c>
      <c r="B123" s="30" t="s">
        <v>422</v>
      </c>
      <c r="F123" s="50" t="s">
        <v>1286</v>
      </c>
      <c r="G123" s="50" t="s">
        <v>502</v>
      </c>
      <c r="H123" s="50"/>
    </row>
  </sheetData>
  <mergeCells count="6">
    <mergeCell ref="A6:B6"/>
    <mergeCell ref="F6:G6"/>
    <mergeCell ref="A7:B7"/>
    <mergeCell ref="F7:G7"/>
    <mergeCell ref="A8:B8"/>
    <mergeCell ref="F8:G8"/>
  </mergeCells>
  <dataValidations count="8">
    <dataValidation type="list" allowBlank="1" showInputMessage="1" showErrorMessage="1" sqref="G101" xr:uid="{00000000-0002-0000-1600-000000000000}">
      <formula1>"Yes,Some,No"</formula1>
    </dataValidation>
    <dataValidation type="list" allowBlank="1" showInputMessage="1" showErrorMessage="1" sqref="G100" xr:uid="{00000000-0002-0000-1600-000001000000}">
      <formula1>"Yes,Some confusion,No"</formula1>
    </dataValidation>
    <dataValidation type="list" allowBlank="1" showInputMessage="1" showErrorMessage="1" sqref="G98" xr:uid="{00000000-0002-0000-1600-000002000000}">
      <formula1>"Clear,Mixed,Not clear"</formula1>
    </dataValidation>
    <dataValidation type="list" allowBlank="1" showInputMessage="1" showErrorMessage="1" sqref="G97 G99" xr:uid="{00000000-0002-0000-1600-000003000000}">
      <formula1>"Most,Few,None"</formula1>
    </dataValidation>
    <dataValidation type="list" allowBlank="1" showInputMessage="1" showErrorMessage="1" sqref="G96" xr:uid="{00000000-0002-0000-1600-000004000000}">
      <formula1>"Clear,Some,Not clear"</formula1>
    </dataValidation>
    <dataValidation type="custom" allowBlank="1" showInputMessage="1" showErrorMessage="1" sqref="C24:C30" xr:uid="{00000000-0002-0000-1600-000005000000}">
      <formula1>AND(ISNUMBER(--C24),LEN(C24)&gt;=7)</formula1>
    </dataValidation>
    <dataValidation type="decimal" operator="greaterThanOrEqual" allowBlank="1" showInputMessage="1" showErrorMessage="1" sqref="E24:E30" xr:uid="{00000000-0002-0000-1600-000006000000}">
      <formula1>0</formula1>
    </dataValidation>
    <dataValidation type="whole" operator="greaterThanOrEqual" allowBlank="1" showInputMessage="1" showErrorMessage="1" sqref="C6:C8 D15:D21 E6:E8 G6:G8 G15:G21 G104:G109" xr:uid="{00000000-0002-0000-1600-000007000000}">
      <formula1>0</formula1>
    </dataValidation>
  </dataValidations>
  <hyperlinks>
    <hyperlink ref="H4" r:id="rId1" xr:uid="{00000000-0004-0000-1600-000000000000}"/>
  </hyperlinks>
  <pageMargins left="0.25" right="0.25" top="0.75" bottom="0.75" header="0.3" footer="0.3"/>
  <pageSetup paperSize="9" orientation="portrait" horizontalDpi="0" verticalDpi="0"/>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theme="9" tint="-0.499984740745262"/>
  </sheetPr>
  <dimension ref="A1:H102"/>
  <sheetViews>
    <sheetView view="pageBreakPreview" zoomScale="179" zoomScaleNormal="130" zoomScaleSheetLayoutView="150" workbookViewId="0">
      <selection activeCell="E99" sqref="E9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+D6S1!F1</f>
        <v>45990</v>
      </c>
      <c r="G1" s="60" t="s">
        <v>236</v>
      </c>
      <c r="H1" s="68">
        <f>+D6S2!H1</f>
        <v>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+D6S1!C4</f>
        <v>Ranipur</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79"/>
      <c r="G68" s="30" t="s">
        <v>370</v>
      </c>
    </row>
    <row r="69" spans="1:7" ht="15" customHeight="1">
      <c r="A69" s="30" t="s">
        <v>371</v>
      </c>
      <c r="E69" s="50"/>
      <c r="G69" s="50"/>
    </row>
    <row r="70" spans="1:7" ht="16" customHeight="1">
      <c r="A70" s="51"/>
      <c r="B70" s="51"/>
      <c r="C70" s="30" t="s">
        <v>368</v>
      </c>
      <c r="D70" s="178"/>
      <c r="E70" s="30" t="s">
        <v>369</v>
      </c>
      <c r="F70" s="179"/>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t="s">
        <v>1286</v>
      </c>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700-000000000000}">
      <formula1>0</formula1>
    </dataValidation>
    <dataValidation type="decimal" operator="greaterThanOrEqual" allowBlank="1" showInputMessage="1" showErrorMessage="1" sqref="E24:E30" xr:uid="{00000000-0002-0000-1700-000001000000}">
      <formula1>0</formula1>
    </dataValidation>
    <dataValidation type="custom" allowBlank="1" showInputMessage="1" showErrorMessage="1" sqref="C24:C30" xr:uid="{00000000-0002-0000-1700-000002000000}">
      <formula1>AND(ISNUMBER(--C24),LEN(C24)&gt;=7)</formula1>
    </dataValidation>
    <dataValidation type="list" allowBlank="1" showInputMessage="1" showErrorMessage="1" sqref="G75" xr:uid="{00000000-0002-0000-1700-000003000000}">
      <formula1>"Clear,Some,Not clear"</formula1>
    </dataValidation>
    <dataValidation type="list" allowBlank="1" showInputMessage="1" showErrorMessage="1" sqref="G76 G78" xr:uid="{00000000-0002-0000-1700-000004000000}">
      <formula1>"Most,Few,None"</formula1>
    </dataValidation>
    <dataValidation type="list" allowBlank="1" showInputMessage="1" showErrorMessage="1" sqref="G77" xr:uid="{00000000-0002-0000-1700-000005000000}">
      <formula1>"Clear,Mixed,Not clear"</formula1>
    </dataValidation>
    <dataValidation type="list" allowBlank="1" showInputMessage="1" showErrorMessage="1" sqref="G79" xr:uid="{00000000-0002-0000-1700-000006000000}">
      <formula1>"Yes,Some confusion,No"</formula1>
    </dataValidation>
    <dataValidation type="list" allowBlank="1" showInputMessage="1" showErrorMessage="1" sqref="G80" xr:uid="{00000000-0002-0000-1700-000007000000}">
      <formula1>"Yes,Some,No"</formula1>
    </dataValidation>
  </dataValidations>
  <pageMargins left="0.25" right="0.25" top="0.75" bottom="0.75" header="0.3" footer="0.3"/>
  <pageSetup paperSize="9" orientation="portrait" horizontalDpi="0" verticalDpi="0"/>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tabColor theme="4"/>
  </sheetPr>
  <dimension ref="A1:H102"/>
  <sheetViews>
    <sheetView view="pageBreakPreview" zoomScale="179" zoomScaleNormal="130" zoomScaleSheetLayoutView="150" workbookViewId="0">
      <selection activeCell="H4" sqref="H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+SUM!D16</f>
        <v>45992</v>
      </c>
      <c r="G1" s="60" t="s">
        <v>236</v>
      </c>
      <c r="H1" s="68">
        <v>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1287</v>
      </c>
      <c r="C4" s="81" t="str">
        <f>+SUM!C16</f>
        <v>Mehrabpur</v>
      </c>
      <c r="D4" s="72" t="s">
        <v>1288</v>
      </c>
      <c r="E4" s="72" t="s">
        <v>1289</v>
      </c>
      <c r="F4" s="73" t="s">
        <v>1290</v>
      </c>
      <c r="G4" s="72" t="s">
        <v>1291</v>
      </c>
      <c r="H4" s="136" t="s">
        <v>1292</v>
      </c>
    </row>
    <row r="5" spans="1:8">
      <c r="A5" s="31" t="s">
        <v>248</v>
      </c>
    </row>
    <row r="6" spans="1:8" s="38" customFormat="1" ht="28" customHeight="1">
      <c r="A6" s="273" t="s">
        <v>249</v>
      </c>
      <c r="B6" s="274"/>
      <c r="C6" s="36">
        <v>34</v>
      </c>
      <c r="D6" s="37" t="s">
        <v>250</v>
      </c>
      <c r="E6" s="74">
        <v>32</v>
      </c>
      <c r="F6" s="275" t="s">
        <v>251</v>
      </c>
      <c r="G6" s="276"/>
      <c r="H6" s="36">
        <v>1158</v>
      </c>
    </row>
    <row r="7" spans="1:8" s="38" customFormat="1" ht="42" customHeight="1">
      <c r="A7" s="273" t="s">
        <v>252</v>
      </c>
      <c r="B7" s="274"/>
      <c r="C7" s="36">
        <v>22</v>
      </c>
      <c r="D7" s="39" t="s">
        <v>253</v>
      </c>
      <c r="E7" s="74">
        <v>12</v>
      </c>
      <c r="F7" s="275" t="s">
        <v>254</v>
      </c>
      <c r="G7" s="276"/>
      <c r="H7" s="36">
        <v>27</v>
      </c>
    </row>
    <row r="8" spans="1:8" s="38" customFormat="1" ht="28" customHeight="1">
      <c r="A8" s="273" t="s">
        <v>255</v>
      </c>
      <c r="B8" s="274"/>
      <c r="C8" s="36">
        <v>5</v>
      </c>
      <c r="D8" s="40" t="s">
        <v>256</v>
      </c>
      <c r="E8" s="74"/>
      <c r="F8" s="275" t="s">
        <v>257</v>
      </c>
      <c r="G8" s="276"/>
      <c r="H8" s="36">
        <v>1112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10</v>
      </c>
      <c r="E15" s="77" t="s">
        <v>272</v>
      </c>
      <c r="F15" s="77"/>
      <c r="G15" s="77"/>
      <c r="H15" s="65"/>
    </row>
    <row r="16" spans="1:8" ht="15" customHeight="1">
      <c r="A16" s="30">
        <v>2</v>
      </c>
      <c r="B16" s="77" t="s">
        <v>273</v>
      </c>
      <c r="D16" s="73">
        <v>11</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12</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1288</v>
      </c>
      <c r="C25" s="73" t="s">
        <v>1289</v>
      </c>
      <c r="D25" s="35" t="s">
        <v>1293</v>
      </c>
      <c r="E25" s="73">
        <v>40</v>
      </c>
      <c r="F25" s="73" t="s">
        <v>295</v>
      </c>
      <c r="G25" s="73"/>
      <c r="H25" s="73" t="s">
        <v>586</v>
      </c>
    </row>
    <row r="26" spans="1:8">
      <c r="A26" s="30">
        <v>2</v>
      </c>
      <c r="B26" s="73" t="s">
        <v>1294</v>
      </c>
      <c r="C26" s="73" t="s">
        <v>1295</v>
      </c>
      <c r="D26" s="35" t="s">
        <v>1293</v>
      </c>
      <c r="E26" s="73">
        <v>5</v>
      </c>
      <c r="F26" s="73" t="s">
        <v>74</v>
      </c>
      <c r="G26" s="73" t="s">
        <v>1296</v>
      </c>
      <c r="H26" s="73"/>
    </row>
    <row r="27" spans="1:8">
      <c r="A27" s="30">
        <v>3</v>
      </c>
      <c r="B27" s="72" t="s">
        <v>1297</v>
      </c>
      <c r="C27" s="73" t="s">
        <v>1298</v>
      </c>
      <c r="D27" s="35" t="s">
        <v>1293</v>
      </c>
      <c r="E27" s="73">
        <v>6</v>
      </c>
      <c r="F27" s="73" t="s">
        <v>295</v>
      </c>
      <c r="G27" s="73"/>
      <c r="H27" s="73"/>
    </row>
    <row r="28" spans="1:8">
      <c r="A28" s="30">
        <v>4</v>
      </c>
      <c r="B28" s="72" t="s">
        <v>1299</v>
      </c>
      <c r="C28" s="73" t="s">
        <v>1300</v>
      </c>
      <c r="D28" s="35" t="s">
        <v>1293</v>
      </c>
      <c r="E28" s="73">
        <v>8</v>
      </c>
      <c r="F28" s="73" t="s">
        <v>1301</v>
      </c>
      <c r="G28" s="73"/>
      <c r="H28" s="73"/>
    </row>
    <row r="29" spans="1:8">
      <c r="A29" s="30">
        <v>5</v>
      </c>
      <c r="B29" s="73" t="s">
        <v>1302</v>
      </c>
      <c r="C29" s="73" t="s">
        <v>1303</v>
      </c>
      <c r="D29" s="35" t="s">
        <v>1293</v>
      </c>
      <c r="E29" s="73">
        <v>10</v>
      </c>
      <c r="F29" s="73" t="s">
        <v>1301</v>
      </c>
      <c r="G29" s="73"/>
      <c r="H29" s="73"/>
    </row>
    <row r="30" spans="1:8">
      <c r="A30" s="30">
        <v>6</v>
      </c>
      <c r="B30" s="73" t="s">
        <v>1304</v>
      </c>
      <c r="C30" s="73" t="s">
        <v>1305</v>
      </c>
      <c r="D30" s="35" t="s">
        <v>1293</v>
      </c>
      <c r="E30" s="73">
        <v>5</v>
      </c>
      <c r="F30" s="73" t="s">
        <v>74</v>
      </c>
      <c r="G30" s="73" t="s">
        <v>1306</v>
      </c>
      <c r="H30" s="73"/>
    </row>
    <row r="31" spans="1:8">
      <c r="A31" s="30">
        <v>7</v>
      </c>
      <c r="B31" s="35" t="s">
        <v>292</v>
      </c>
      <c r="C31" s="35" t="s">
        <v>1307</v>
      </c>
      <c r="D31" s="35" t="s">
        <v>1293</v>
      </c>
      <c r="E31" s="35">
        <v>30</v>
      </c>
      <c r="F31" s="35" t="s">
        <v>1301</v>
      </c>
      <c r="G31" s="35"/>
      <c r="H31" s="35"/>
    </row>
    <row r="32" spans="1:8">
      <c r="A32" s="30">
        <v>8</v>
      </c>
      <c r="B32" s="166" t="s">
        <v>1308</v>
      </c>
      <c r="C32" s="35" t="s">
        <v>1309</v>
      </c>
      <c r="D32" s="35" t="s">
        <v>1293</v>
      </c>
      <c r="E32" s="35">
        <v>40</v>
      </c>
      <c r="F32" s="35" t="s">
        <v>1301</v>
      </c>
      <c r="G32" s="35"/>
      <c r="H32" s="35" t="s">
        <v>586</v>
      </c>
    </row>
    <row r="33" spans="1:8">
      <c r="A33" s="30">
        <v>9</v>
      </c>
      <c r="B33" s="35" t="s">
        <v>1100</v>
      </c>
      <c r="C33" s="35" t="s">
        <v>1310</v>
      </c>
      <c r="D33" s="35" t="s">
        <v>1293</v>
      </c>
      <c r="E33" s="35">
        <v>10</v>
      </c>
      <c r="F33" s="35" t="s">
        <v>1301</v>
      </c>
      <c r="G33" s="35"/>
      <c r="H33" s="35"/>
    </row>
    <row r="34" spans="1:8">
      <c r="A34" s="30">
        <v>10</v>
      </c>
      <c r="B34" s="35" t="s">
        <v>1311</v>
      </c>
      <c r="C34" s="35" t="s">
        <v>1312</v>
      </c>
      <c r="D34" s="35" t="s">
        <v>1293</v>
      </c>
      <c r="E34" s="35">
        <v>2</v>
      </c>
      <c r="F34" s="35" t="s">
        <v>1301</v>
      </c>
      <c r="G34" s="35"/>
      <c r="H34" s="35"/>
    </row>
    <row r="35" spans="1:8">
      <c r="A35" s="30">
        <v>11</v>
      </c>
      <c r="B35" s="35" t="s">
        <v>300</v>
      </c>
      <c r="C35" s="35" t="s">
        <v>1313</v>
      </c>
      <c r="D35" s="35" t="s">
        <v>1293</v>
      </c>
      <c r="E35" s="35">
        <v>20</v>
      </c>
      <c r="F35" s="35" t="s">
        <v>1301</v>
      </c>
      <c r="G35" s="35"/>
      <c r="H35" s="35" t="s">
        <v>586</v>
      </c>
    </row>
    <row r="36" spans="1:8">
      <c r="A36" s="30">
        <v>12</v>
      </c>
      <c r="B36" s="35" t="s">
        <v>1314</v>
      </c>
      <c r="C36" s="35" t="s">
        <v>1315</v>
      </c>
      <c r="D36" s="35" t="s">
        <v>1293</v>
      </c>
      <c r="E36" s="35">
        <v>30</v>
      </c>
      <c r="F36" s="35" t="s">
        <v>1301</v>
      </c>
      <c r="G36" s="35"/>
      <c r="H36" s="35"/>
    </row>
    <row r="37" spans="1:8">
      <c r="A37" s="30">
        <v>13</v>
      </c>
      <c r="B37" s="35" t="s">
        <v>1316</v>
      </c>
      <c r="C37" s="35" t="s">
        <v>1317</v>
      </c>
      <c r="D37" s="35" t="s">
        <v>1293</v>
      </c>
      <c r="E37" s="35">
        <v>20</v>
      </c>
      <c r="F37" s="35" t="s">
        <v>1301</v>
      </c>
      <c r="G37" s="35"/>
      <c r="H37" s="35"/>
    </row>
    <row r="38" spans="1:8">
      <c r="A38" s="30">
        <v>14</v>
      </c>
      <c r="B38" s="35" t="s">
        <v>313</v>
      </c>
      <c r="C38" s="35" t="s">
        <v>1318</v>
      </c>
      <c r="D38" s="35" t="s">
        <v>1293</v>
      </c>
      <c r="E38" s="35">
        <v>10</v>
      </c>
      <c r="F38" s="35" t="s">
        <v>1301</v>
      </c>
      <c r="G38" s="35"/>
      <c r="H38" s="35" t="s">
        <v>586</v>
      </c>
    </row>
    <row r="39" spans="1:8">
      <c r="A39" s="30">
        <v>15</v>
      </c>
      <c r="B39" s="35" t="s">
        <v>1319</v>
      </c>
      <c r="C39" s="35" t="s">
        <v>1320</v>
      </c>
      <c r="D39" s="35" t="s">
        <v>1293</v>
      </c>
      <c r="E39" s="35">
        <v>50</v>
      </c>
      <c r="F39" s="35" t="s">
        <v>1301</v>
      </c>
      <c r="G39" s="35"/>
      <c r="H39" s="35"/>
    </row>
    <row r="40" spans="1:8">
      <c r="A40" s="30">
        <v>16</v>
      </c>
      <c r="B40" s="166" t="s">
        <v>1321</v>
      </c>
      <c r="C40" s="35" t="s">
        <v>1322</v>
      </c>
      <c r="D40" s="35" t="s">
        <v>1293</v>
      </c>
      <c r="E40" s="35">
        <v>85</v>
      </c>
      <c r="F40" s="35" t="s">
        <v>1301</v>
      </c>
      <c r="G40" s="35"/>
      <c r="H40" s="35" t="s">
        <v>586</v>
      </c>
    </row>
    <row r="41" spans="1:8">
      <c r="A41" s="30">
        <v>17</v>
      </c>
      <c r="B41" s="35" t="s">
        <v>1323</v>
      </c>
      <c r="C41" s="35" t="s">
        <v>1324</v>
      </c>
      <c r="D41" s="35" t="s">
        <v>1293</v>
      </c>
      <c r="E41" s="35">
        <v>30</v>
      </c>
      <c r="F41" s="35" t="s">
        <v>1301</v>
      </c>
      <c r="G41" s="35"/>
      <c r="H41" s="35"/>
    </row>
    <row r="42" spans="1:8">
      <c r="A42" s="30">
        <v>18</v>
      </c>
      <c r="B42" s="35" t="s">
        <v>1325</v>
      </c>
      <c r="C42" s="35" t="s">
        <v>1326</v>
      </c>
      <c r="D42" s="35" t="s">
        <v>1293</v>
      </c>
      <c r="E42" s="35">
        <v>20</v>
      </c>
      <c r="F42" s="35" t="s">
        <v>1301</v>
      </c>
      <c r="G42" s="35"/>
      <c r="H42" s="35" t="s">
        <v>586</v>
      </c>
    </row>
    <row r="43" spans="1:8">
      <c r="A43" s="30">
        <v>19</v>
      </c>
      <c r="B43" s="35" t="s">
        <v>1327</v>
      </c>
      <c r="C43" s="35" t="s">
        <v>1328</v>
      </c>
      <c r="D43" s="35" t="s">
        <v>1293</v>
      </c>
      <c r="E43" s="35">
        <v>20</v>
      </c>
      <c r="F43" s="35" t="s">
        <v>74</v>
      </c>
      <c r="G43" s="35" t="s">
        <v>1296</v>
      </c>
      <c r="H43" s="35"/>
    </row>
    <row r="44" spans="1:8">
      <c r="A44" s="30">
        <v>20</v>
      </c>
      <c r="B44" s="35" t="s">
        <v>1329</v>
      </c>
      <c r="C44" s="35" t="s">
        <v>1330</v>
      </c>
      <c r="D44" s="35" t="s">
        <v>1293</v>
      </c>
      <c r="E44" s="35">
        <v>35</v>
      </c>
      <c r="F44" s="35" t="s">
        <v>295</v>
      </c>
      <c r="G44" s="35"/>
      <c r="H44" s="35"/>
    </row>
    <row r="45" spans="1:8">
      <c r="A45" s="30">
        <v>21</v>
      </c>
      <c r="B45" s="35" t="s">
        <v>1331</v>
      </c>
      <c r="C45" s="35" t="s">
        <v>1332</v>
      </c>
      <c r="D45" s="35" t="s">
        <v>1293</v>
      </c>
      <c r="E45" s="35">
        <v>23</v>
      </c>
      <c r="F45" s="35" t="s">
        <v>1301</v>
      </c>
      <c r="G45" s="35"/>
      <c r="H45" s="35"/>
    </row>
    <row r="46" spans="1:8">
      <c r="A46" s="30">
        <v>22</v>
      </c>
      <c r="B46" s="35" t="s">
        <v>1333</v>
      </c>
      <c r="C46" s="35" t="s">
        <v>1334</v>
      </c>
      <c r="D46" s="35" t="s">
        <v>1293</v>
      </c>
      <c r="E46" s="35">
        <v>20</v>
      </c>
      <c r="F46" s="35" t="s">
        <v>1301</v>
      </c>
      <c r="G46" s="35"/>
      <c r="H46" s="35" t="s">
        <v>586</v>
      </c>
    </row>
    <row r="47" spans="1:8">
      <c r="A47" s="30">
        <v>23</v>
      </c>
      <c r="B47" s="35" t="s">
        <v>1185</v>
      </c>
      <c r="C47" s="35" t="s">
        <v>1335</v>
      </c>
      <c r="D47" s="35" t="s">
        <v>1293</v>
      </c>
      <c r="E47" s="35">
        <v>5</v>
      </c>
      <c r="F47" s="35" t="s">
        <v>1301</v>
      </c>
      <c r="G47" s="35"/>
      <c r="H47" s="35"/>
    </row>
    <row r="48" spans="1:8">
      <c r="B48" s="35"/>
      <c r="C48" s="35"/>
      <c r="D48" s="35"/>
      <c r="E48" s="35"/>
      <c r="F48" s="35"/>
      <c r="G48" s="35"/>
      <c r="H48" s="35"/>
    </row>
    <row r="49" spans="1:8">
      <c r="A49" s="30">
        <v>24</v>
      </c>
      <c r="B49" s="35" t="s">
        <v>767</v>
      </c>
      <c r="C49" s="35" t="s">
        <v>1336</v>
      </c>
      <c r="D49" s="35" t="s">
        <v>1293</v>
      </c>
      <c r="E49" s="35">
        <v>10</v>
      </c>
      <c r="F49" s="35" t="s">
        <v>74</v>
      </c>
      <c r="G49" s="35" t="s">
        <v>593</v>
      </c>
      <c r="H49" s="35"/>
    </row>
    <row r="50" spans="1:8">
      <c r="A50" s="30">
        <v>25</v>
      </c>
      <c r="B50" s="35" t="s">
        <v>1337</v>
      </c>
      <c r="C50" s="35" t="s">
        <v>1338</v>
      </c>
      <c r="D50" s="35" t="s">
        <v>1293</v>
      </c>
      <c r="E50" s="35">
        <v>10</v>
      </c>
      <c r="F50" s="35" t="s">
        <v>295</v>
      </c>
      <c r="G50" s="35"/>
      <c r="H50" s="35"/>
    </row>
    <row r="51" spans="1:8">
      <c r="A51" s="30">
        <v>26</v>
      </c>
      <c r="B51" s="34" t="s">
        <v>1339</v>
      </c>
      <c r="C51" s="35" t="s">
        <v>1340</v>
      </c>
      <c r="D51" s="35" t="s">
        <v>1293</v>
      </c>
      <c r="E51" s="35">
        <v>5</v>
      </c>
      <c r="F51" s="35" t="s">
        <v>1301</v>
      </c>
      <c r="G51" s="35"/>
      <c r="H51" s="35"/>
    </row>
    <row r="52" spans="1:8">
      <c r="A52" s="30">
        <v>27</v>
      </c>
      <c r="B52" s="34" t="s">
        <v>1341</v>
      </c>
      <c r="C52" s="35" t="s">
        <v>1342</v>
      </c>
      <c r="D52" s="35" t="s">
        <v>1293</v>
      </c>
      <c r="E52" s="35">
        <v>30</v>
      </c>
      <c r="F52" s="35" t="s">
        <v>1301</v>
      </c>
      <c r="G52" s="35"/>
      <c r="H52" s="35"/>
    </row>
    <row r="53" spans="1:8">
      <c r="A53" s="30">
        <v>28</v>
      </c>
      <c r="B53" s="35" t="s">
        <v>939</v>
      </c>
      <c r="C53" s="35" t="s">
        <v>1343</v>
      </c>
      <c r="D53" s="35" t="s">
        <v>1293</v>
      </c>
      <c r="E53" s="35">
        <v>50</v>
      </c>
      <c r="F53" s="35" t="s">
        <v>1301</v>
      </c>
      <c r="G53" s="35"/>
      <c r="H53" s="35"/>
    </row>
    <row r="54" spans="1:8">
      <c r="A54" s="30">
        <v>29</v>
      </c>
      <c r="B54" s="35" t="s">
        <v>1344</v>
      </c>
      <c r="C54" s="35" t="s">
        <v>1345</v>
      </c>
      <c r="D54" s="35" t="s">
        <v>1293</v>
      </c>
      <c r="E54" s="35">
        <v>200</v>
      </c>
      <c r="F54" s="35" t="s">
        <v>1301</v>
      </c>
      <c r="G54" s="35"/>
      <c r="H54" s="35"/>
    </row>
    <row r="55" spans="1:8">
      <c r="A55" s="30">
        <v>30</v>
      </c>
      <c r="B55" s="35" t="s">
        <v>1346</v>
      </c>
      <c r="C55" s="35" t="s">
        <v>1347</v>
      </c>
      <c r="D55" s="35" t="s">
        <v>1293</v>
      </c>
      <c r="E55" s="35">
        <v>40</v>
      </c>
      <c r="F55" s="35" t="s">
        <v>1301</v>
      </c>
      <c r="G55" s="35"/>
      <c r="H55" s="35"/>
    </row>
    <row r="56" spans="1:8">
      <c r="A56" s="30">
        <v>31</v>
      </c>
      <c r="B56" s="35" t="s">
        <v>1348</v>
      </c>
      <c r="C56" s="35" t="s">
        <v>1349</v>
      </c>
      <c r="D56" s="35" t="s">
        <v>1293</v>
      </c>
      <c r="E56" s="35">
        <v>6</v>
      </c>
      <c r="F56" s="35" t="s">
        <v>74</v>
      </c>
      <c r="G56" s="35" t="s">
        <v>593</v>
      </c>
      <c r="H56" s="35"/>
    </row>
    <row r="57" spans="1:8">
      <c r="A57" s="30">
        <v>32</v>
      </c>
      <c r="B57" s="35" t="s">
        <v>1350</v>
      </c>
      <c r="C57" s="35" t="s">
        <v>1351</v>
      </c>
      <c r="D57" s="35" t="s">
        <v>1293</v>
      </c>
      <c r="E57" s="35">
        <v>100</v>
      </c>
      <c r="F57" s="35" t="s">
        <v>295</v>
      </c>
      <c r="G57" s="35"/>
      <c r="H57" s="35"/>
    </row>
    <row r="58" spans="1:8">
      <c r="A58" s="30">
        <v>33</v>
      </c>
      <c r="B58" s="35" t="s">
        <v>1352</v>
      </c>
      <c r="C58" s="35" t="s">
        <v>1353</v>
      </c>
      <c r="D58" s="35" t="s">
        <v>1293</v>
      </c>
      <c r="E58" s="35">
        <v>80</v>
      </c>
      <c r="F58" s="35" t="s">
        <v>1301</v>
      </c>
      <c r="G58" s="35"/>
      <c r="H58" s="35"/>
    </row>
    <row r="59" spans="1:8">
      <c r="A59" s="30">
        <v>34</v>
      </c>
      <c r="B59" s="35" t="s">
        <v>1354</v>
      </c>
      <c r="C59" s="35" t="s">
        <v>1355</v>
      </c>
      <c r="D59" s="35" t="s">
        <v>1293</v>
      </c>
      <c r="E59" s="35">
        <v>100</v>
      </c>
      <c r="F59" s="35" t="s">
        <v>1301</v>
      </c>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1356</v>
      </c>
      <c r="E67" s="51"/>
      <c r="G67" s="51"/>
    </row>
    <row r="68" spans="1:7" ht="16" customHeight="1">
      <c r="A68" s="51"/>
      <c r="B68" s="51"/>
      <c r="C68" s="30" t="s">
        <v>368</v>
      </c>
      <c r="D68" s="51" t="str">
        <f>+D4</f>
        <v>Ghulam Abbas</v>
      </c>
      <c r="E68" s="30" t="s">
        <v>369</v>
      </c>
      <c r="F68" s="107" t="str">
        <f>+E4</f>
        <v>0304-0187132</v>
      </c>
      <c r="G68" s="30" t="s">
        <v>370</v>
      </c>
    </row>
    <row r="69" spans="1:7" ht="41" customHeight="1">
      <c r="A69" s="30" t="s">
        <v>371</v>
      </c>
      <c r="D69" s="277" t="s">
        <v>1357</v>
      </c>
      <c r="E69" s="278"/>
      <c r="F69" s="278"/>
      <c r="G69" s="278"/>
    </row>
    <row r="70" spans="1:7" ht="16" customHeight="1">
      <c r="A70" s="51"/>
      <c r="B70" s="51"/>
      <c r="C70" s="30" t="s">
        <v>368</v>
      </c>
      <c r="D70" s="179" t="s">
        <v>1358</v>
      </c>
      <c r="E70" s="30" t="s">
        <v>369</v>
      </c>
      <c r="F70" s="179" t="s">
        <v>1359</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12</v>
      </c>
    </row>
    <row r="84" spans="1:7">
      <c r="A84" s="30">
        <v>2</v>
      </c>
      <c r="B84" s="30" t="s">
        <v>397</v>
      </c>
      <c r="E84" s="30" t="s">
        <v>396</v>
      </c>
      <c r="G84" s="35">
        <v>13</v>
      </c>
    </row>
    <row r="85" spans="1:7">
      <c r="A85" s="30">
        <v>3</v>
      </c>
      <c r="B85" s="30" t="s">
        <v>398</v>
      </c>
      <c r="E85" s="30" t="s">
        <v>396</v>
      </c>
      <c r="G85" s="35">
        <v>15</v>
      </c>
    </row>
    <row r="86" spans="1:7">
      <c r="A86" s="30">
        <v>4</v>
      </c>
      <c r="B86" s="30" t="s">
        <v>399</v>
      </c>
      <c r="E86" s="30" t="s">
        <v>396</v>
      </c>
      <c r="G86" s="35"/>
    </row>
    <row r="87" spans="1:7">
      <c r="A87" s="30">
        <v>5</v>
      </c>
      <c r="B87" s="30" t="s">
        <v>400</v>
      </c>
      <c r="E87" s="30" t="s">
        <v>396</v>
      </c>
      <c r="G87" s="35">
        <v>1100</v>
      </c>
    </row>
    <row r="88" spans="1:7">
      <c r="A88" s="30">
        <v>6</v>
      </c>
      <c r="B88" s="30" t="s">
        <v>401</v>
      </c>
      <c r="E88" s="30" t="s">
        <v>396</v>
      </c>
      <c r="G88" s="35">
        <v>58</v>
      </c>
    </row>
    <row r="89" spans="1:7">
      <c r="A89" s="30">
        <v>7</v>
      </c>
      <c r="B89" s="30" t="s">
        <v>402</v>
      </c>
      <c r="E89" s="83" t="s">
        <v>403</v>
      </c>
      <c r="G89" s="35" t="s">
        <v>576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1360</v>
      </c>
      <c r="H100" s="50"/>
    </row>
    <row r="101" spans="1:8">
      <c r="A101" s="30">
        <v>4</v>
      </c>
      <c r="B101" s="30" t="s">
        <v>421</v>
      </c>
      <c r="F101" s="50"/>
      <c r="G101" s="50"/>
      <c r="H101" s="50"/>
    </row>
    <row r="102" spans="1:8">
      <c r="A102" s="30">
        <v>5</v>
      </c>
      <c r="B102" s="30" t="s">
        <v>422</v>
      </c>
      <c r="F102" s="50"/>
      <c r="G102" s="50" t="s">
        <v>1361</v>
      </c>
      <c r="H102" s="50"/>
    </row>
  </sheetData>
  <mergeCells count="7">
    <mergeCell ref="D69:G69"/>
    <mergeCell ref="A6:B6"/>
    <mergeCell ref="F6:G6"/>
    <mergeCell ref="A7:B7"/>
    <mergeCell ref="F7:G7"/>
    <mergeCell ref="A8:B8"/>
    <mergeCell ref="F8:G8"/>
  </mergeCells>
  <dataValidations count="8">
    <dataValidation type="list" allowBlank="1" showInputMessage="1" showErrorMessage="1" sqref="G80" xr:uid="{00000000-0002-0000-1800-000000000000}">
      <formula1>"Yes,Some,No"</formula1>
    </dataValidation>
    <dataValidation type="list" allowBlank="1" showInputMessage="1" showErrorMessage="1" sqref="G79" xr:uid="{00000000-0002-0000-1800-000001000000}">
      <formula1>"Yes,Some confusion,No"</formula1>
    </dataValidation>
    <dataValidation type="list" allowBlank="1" showInputMessage="1" showErrorMessage="1" sqref="G77" xr:uid="{00000000-0002-0000-1800-000002000000}">
      <formula1>"Clear,Mixed,Not clear"</formula1>
    </dataValidation>
    <dataValidation type="list" allowBlank="1" showInputMessage="1" showErrorMessage="1" sqref="G76 G78" xr:uid="{00000000-0002-0000-1800-000003000000}">
      <formula1>"Most,Few,None"</formula1>
    </dataValidation>
    <dataValidation type="list" allowBlank="1" showInputMessage="1" showErrorMessage="1" sqref="G75" xr:uid="{00000000-0002-0000-1800-000004000000}">
      <formula1>"Clear,Some,Not clear"</formula1>
    </dataValidation>
    <dataValidation type="custom" allowBlank="1" showInputMessage="1" showErrorMessage="1" sqref="C24:C30" xr:uid="{00000000-0002-0000-1800-000005000000}">
      <formula1>AND(ISNUMBER(--C24),LEN(C24)&gt;=7)</formula1>
    </dataValidation>
    <dataValidation type="decimal" operator="greaterThanOrEqual" allowBlank="1" showInputMessage="1" showErrorMessage="1" sqref="E24:E30" xr:uid="{00000000-0002-0000-1800-000006000000}">
      <formula1>0</formula1>
    </dataValidation>
    <dataValidation type="whole" operator="greaterThanOrEqual" allowBlank="1" showInputMessage="1" showErrorMessage="1" sqref="G15:G21 C6:C8 D15:D21 E6:E8 G6:G8 G83:G88" xr:uid="{00000000-0002-0000-1800-000007000000}">
      <formula1>0</formula1>
    </dataValidation>
  </dataValidations>
  <hyperlinks>
    <hyperlink ref="H4" r:id="rId1" xr:uid="{00000000-0004-0000-1800-000000000000}"/>
  </hyperlinks>
  <pageMargins left="0.25" right="0.25" top="0.75" bottom="0.75" header="0.3" footer="0.3"/>
  <pageSetup paperSize="9" orientation="portrait" horizontalDpi="0" verticalDpi="0"/>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tabColor theme="4"/>
  </sheetPr>
  <dimension ref="A1:H102"/>
  <sheetViews>
    <sheetView view="pageBreakPreview" zoomScale="179" zoomScaleNormal="130" zoomScaleSheetLayoutView="150" workbookViewId="0">
      <selection activeCell="D25" sqref="D25:D61"/>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+D7S1!F1</f>
        <v>45992</v>
      </c>
      <c r="G1" s="60" t="s">
        <v>236</v>
      </c>
      <c r="H1" s="68">
        <f>+D7S1!H1</f>
        <v>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1362</v>
      </c>
      <c r="C4" s="81" t="str">
        <f>+D7S1!C4</f>
        <v>Mehrabpur</v>
      </c>
      <c r="D4" s="72" t="s">
        <v>1363</v>
      </c>
      <c r="E4" s="72" t="s">
        <v>1364</v>
      </c>
      <c r="F4" s="73" t="s">
        <v>1290</v>
      </c>
      <c r="G4" s="72" t="s">
        <v>1291</v>
      </c>
      <c r="H4" s="136" t="s">
        <v>1365</v>
      </c>
    </row>
    <row r="5" spans="1:8">
      <c r="A5" s="31" t="s">
        <v>248</v>
      </c>
    </row>
    <row r="6" spans="1:8" s="38" customFormat="1" ht="28" customHeight="1">
      <c r="A6" s="273" t="s">
        <v>249</v>
      </c>
      <c r="B6" s="274"/>
      <c r="C6" s="36">
        <v>36</v>
      </c>
      <c r="D6" s="37" t="s">
        <v>250</v>
      </c>
      <c r="E6" s="74">
        <v>35</v>
      </c>
      <c r="F6" s="275" t="s">
        <v>251</v>
      </c>
      <c r="G6" s="276"/>
      <c r="H6" s="36">
        <v>411</v>
      </c>
    </row>
    <row r="7" spans="1:8" s="38" customFormat="1" ht="42" customHeight="1">
      <c r="A7" s="273" t="s">
        <v>252</v>
      </c>
      <c r="B7" s="274"/>
      <c r="C7" s="36">
        <v>20</v>
      </c>
      <c r="D7" s="39" t="s">
        <v>253</v>
      </c>
      <c r="E7" s="74">
        <v>14</v>
      </c>
      <c r="F7" s="275" t="s">
        <v>254</v>
      </c>
      <c r="G7" s="276"/>
      <c r="H7" s="36">
        <v>29</v>
      </c>
    </row>
    <row r="8" spans="1:8" s="38" customFormat="1" ht="28" customHeight="1">
      <c r="A8" s="273" t="s">
        <v>255</v>
      </c>
      <c r="B8" s="274"/>
      <c r="C8" s="36">
        <v>6</v>
      </c>
      <c r="D8" s="40" t="s">
        <v>256</v>
      </c>
      <c r="E8" s="74"/>
      <c r="F8" s="275" t="s">
        <v>257</v>
      </c>
      <c r="G8" s="276"/>
      <c r="H8" s="36">
        <v>375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12</v>
      </c>
      <c r="E15" s="77" t="s">
        <v>272</v>
      </c>
      <c r="F15" s="77"/>
      <c r="G15" s="77"/>
      <c r="H15" s="65"/>
    </row>
    <row r="16" spans="1:8" ht="15" customHeight="1">
      <c r="A16" s="30">
        <v>2</v>
      </c>
      <c r="B16" s="77" t="s">
        <v>273</v>
      </c>
      <c r="D16" s="73">
        <v>14</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14</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73" t="s">
        <v>1363</v>
      </c>
      <c r="C25" s="73" t="s">
        <v>1364</v>
      </c>
      <c r="D25" s="35" t="s">
        <v>1366</v>
      </c>
      <c r="E25" s="73">
        <v>25</v>
      </c>
      <c r="F25" s="73" t="s">
        <v>295</v>
      </c>
      <c r="G25" s="73"/>
      <c r="H25" s="73"/>
    </row>
    <row r="26" spans="1:8">
      <c r="A26" s="30">
        <v>2</v>
      </c>
      <c r="B26" s="73" t="s">
        <v>1367</v>
      </c>
      <c r="C26" s="73" t="s">
        <v>1368</v>
      </c>
      <c r="D26" s="35" t="s">
        <v>1366</v>
      </c>
      <c r="E26" s="73">
        <v>20</v>
      </c>
      <c r="F26" s="73" t="s">
        <v>1301</v>
      </c>
      <c r="G26" s="73"/>
      <c r="H26" s="73" t="s">
        <v>586</v>
      </c>
    </row>
    <row r="27" spans="1:8">
      <c r="A27" s="30">
        <v>3</v>
      </c>
      <c r="B27" s="180" t="s">
        <v>903</v>
      </c>
      <c r="C27" s="73" t="s">
        <v>1369</v>
      </c>
      <c r="D27" s="35" t="s">
        <v>1366</v>
      </c>
      <c r="E27" s="73">
        <v>12</v>
      </c>
      <c r="F27" s="73" t="s">
        <v>1301</v>
      </c>
      <c r="G27" s="73"/>
      <c r="H27" s="73"/>
    </row>
    <row r="28" spans="1:8">
      <c r="A28" s="30">
        <v>4</v>
      </c>
      <c r="B28" s="72" t="s">
        <v>1370</v>
      </c>
      <c r="C28" s="73" t="s">
        <v>1371</v>
      </c>
      <c r="D28" s="35" t="s">
        <v>1366</v>
      </c>
      <c r="E28" s="73">
        <v>5</v>
      </c>
      <c r="F28" s="73" t="s">
        <v>74</v>
      </c>
      <c r="G28" s="73" t="s">
        <v>1296</v>
      </c>
      <c r="H28" s="73"/>
    </row>
    <row r="29" spans="1:8">
      <c r="A29" s="30">
        <v>5</v>
      </c>
      <c r="B29" s="73" t="s">
        <v>1294</v>
      </c>
      <c r="C29" s="73" t="s">
        <v>1372</v>
      </c>
      <c r="D29" s="35" t="s">
        <v>1366</v>
      </c>
      <c r="E29" s="73">
        <v>2</v>
      </c>
      <c r="F29" s="73" t="s">
        <v>295</v>
      </c>
      <c r="G29" s="73"/>
      <c r="H29" s="73"/>
    </row>
    <row r="30" spans="1:8">
      <c r="A30" s="30">
        <v>6</v>
      </c>
      <c r="B30" s="73" t="s">
        <v>1373</v>
      </c>
      <c r="C30" s="73" t="s">
        <v>1374</v>
      </c>
      <c r="D30" s="35" t="s">
        <v>1366</v>
      </c>
      <c r="E30" s="73">
        <v>10</v>
      </c>
      <c r="F30" s="73" t="s">
        <v>1301</v>
      </c>
      <c r="G30" s="73"/>
      <c r="H30" s="73"/>
    </row>
    <row r="31" spans="1:8">
      <c r="A31" s="30">
        <v>7</v>
      </c>
      <c r="B31" s="35" t="s">
        <v>1375</v>
      </c>
      <c r="C31" s="35" t="s">
        <v>1376</v>
      </c>
      <c r="D31" s="35" t="s">
        <v>1366</v>
      </c>
      <c r="E31" s="35">
        <v>10</v>
      </c>
      <c r="F31" s="35" t="s">
        <v>1301</v>
      </c>
      <c r="G31" s="35"/>
      <c r="H31" s="35"/>
    </row>
    <row r="32" spans="1:8">
      <c r="A32" s="30">
        <v>8</v>
      </c>
      <c r="B32" s="35" t="s">
        <v>1377</v>
      </c>
      <c r="C32" s="35" t="s">
        <v>1378</v>
      </c>
      <c r="D32" s="35" t="s">
        <v>1366</v>
      </c>
      <c r="E32" s="35">
        <v>2</v>
      </c>
      <c r="F32" s="35" t="s">
        <v>1301</v>
      </c>
      <c r="G32" s="35"/>
      <c r="H32" s="35"/>
    </row>
    <row r="33" spans="1:8">
      <c r="A33" s="30">
        <v>9</v>
      </c>
      <c r="B33" s="35" t="s">
        <v>594</v>
      </c>
      <c r="C33" s="35" t="s">
        <v>1379</v>
      </c>
      <c r="D33" s="35" t="s">
        <v>1366</v>
      </c>
      <c r="E33" s="35">
        <v>6</v>
      </c>
      <c r="F33" s="35" t="s">
        <v>1301</v>
      </c>
      <c r="G33" s="35"/>
      <c r="H33" s="35"/>
    </row>
    <row r="34" spans="1:8">
      <c r="A34" s="30">
        <v>10</v>
      </c>
      <c r="B34" s="35" t="s">
        <v>1380</v>
      </c>
      <c r="C34" s="35" t="s">
        <v>1381</v>
      </c>
      <c r="D34" s="35" t="s">
        <v>1366</v>
      </c>
      <c r="E34" s="35">
        <v>5</v>
      </c>
      <c r="F34" s="35" t="s">
        <v>74</v>
      </c>
      <c r="G34" s="35" t="s">
        <v>1296</v>
      </c>
      <c r="H34" s="35"/>
    </row>
    <row r="35" spans="1:8">
      <c r="A35" s="30">
        <v>11</v>
      </c>
      <c r="B35" s="35" t="s">
        <v>1382</v>
      </c>
      <c r="C35" s="35" t="s">
        <v>1383</v>
      </c>
      <c r="D35" s="35" t="s">
        <v>1366</v>
      </c>
      <c r="E35" s="35">
        <v>22</v>
      </c>
      <c r="F35" s="35" t="s">
        <v>295</v>
      </c>
      <c r="G35" s="35"/>
      <c r="H35" s="35"/>
    </row>
    <row r="36" spans="1:8">
      <c r="A36" s="30">
        <v>12</v>
      </c>
      <c r="B36" s="35" t="s">
        <v>716</v>
      </c>
      <c r="C36" s="35" t="s">
        <v>1384</v>
      </c>
      <c r="D36" s="35" t="s">
        <v>1366</v>
      </c>
      <c r="E36" s="35">
        <v>10</v>
      </c>
      <c r="F36" s="35" t="s">
        <v>1301</v>
      </c>
      <c r="G36" s="35"/>
      <c r="H36" s="35"/>
    </row>
    <row r="37" spans="1:8">
      <c r="A37" s="30">
        <v>13</v>
      </c>
      <c r="B37" s="35" t="s">
        <v>975</v>
      </c>
      <c r="C37" s="35" t="s">
        <v>1385</v>
      </c>
      <c r="D37" s="35" t="s">
        <v>1366</v>
      </c>
      <c r="E37" s="35">
        <v>20</v>
      </c>
      <c r="F37" s="35" t="s">
        <v>1301</v>
      </c>
      <c r="G37" s="35"/>
      <c r="H37" s="35"/>
    </row>
    <row r="38" spans="1:8">
      <c r="A38" s="30">
        <v>14</v>
      </c>
      <c r="B38" s="35" t="s">
        <v>1386</v>
      </c>
      <c r="C38" s="35" t="s">
        <v>1387</v>
      </c>
      <c r="D38" s="35" t="s">
        <v>1366</v>
      </c>
      <c r="E38" s="35">
        <v>10</v>
      </c>
      <c r="F38" s="35" t="s">
        <v>1301</v>
      </c>
      <c r="G38" s="35"/>
      <c r="H38" s="35"/>
    </row>
    <row r="39" spans="1:8">
      <c r="A39" s="30">
        <v>15</v>
      </c>
      <c r="B39" s="35" t="s">
        <v>1388</v>
      </c>
      <c r="C39" s="35" t="s">
        <v>1389</v>
      </c>
      <c r="D39" s="35" t="s">
        <v>1366</v>
      </c>
      <c r="E39" s="35">
        <v>12</v>
      </c>
      <c r="F39" s="35" t="s">
        <v>1301</v>
      </c>
      <c r="G39" s="35"/>
      <c r="H39" s="35" t="s">
        <v>586</v>
      </c>
    </row>
    <row r="40" spans="1:8">
      <c r="A40" s="30">
        <v>16</v>
      </c>
      <c r="B40" s="166" t="s">
        <v>1390</v>
      </c>
      <c r="C40" s="35" t="s">
        <v>1391</v>
      </c>
      <c r="D40" s="35" t="s">
        <v>1366</v>
      </c>
      <c r="E40" s="35">
        <v>25</v>
      </c>
      <c r="F40" s="35" t="s">
        <v>1301</v>
      </c>
      <c r="G40" s="35"/>
      <c r="H40" s="35" t="s">
        <v>586</v>
      </c>
    </row>
    <row r="41" spans="1:8">
      <c r="A41" s="30">
        <v>17</v>
      </c>
      <c r="B41" s="166" t="s">
        <v>1392</v>
      </c>
      <c r="C41" s="35" t="s">
        <v>1393</v>
      </c>
      <c r="D41" s="35" t="s">
        <v>1366</v>
      </c>
      <c r="E41" s="35">
        <v>25</v>
      </c>
      <c r="F41" s="35" t="s">
        <v>1301</v>
      </c>
      <c r="G41" s="35"/>
      <c r="H41" s="35" t="s">
        <v>586</v>
      </c>
    </row>
    <row r="42" spans="1:8">
      <c r="A42" s="30">
        <v>18</v>
      </c>
      <c r="B42" s="35" t="s">
        <v>1394</v>
      </c>
      <c r="C42" s="35" t="s">
        <v>1395</v>
      </c>
      <c r="D42" s="35" t="s">
        <v>1366</v>
      </c>
      <c r="E42" s="35">
        <v>8</v>
      </c>
      <c r="F42" s="35" t="s">
        <v>1301</v>
      </c>
      <c r="G42" s="35"/>
      <c r="H42" s="35"/>
    </row>
    <row r="43" spans="1:8">
      <c r="A43" s="30">
        <v>19</v>
      </c>
      <c r="B43" s="35" t="s">
        <v>691</v>
      </c>
      <c r="C43" s="35" t="s">
        <v>1396</v>
      </c>
      <c r="D43" s="35" t="s">
        <v>1366</v>
      </c>
      <c r="E43" s="35">
        <v>2</v>
      </c>
      <c r="F43" s="35" t="s">
        <v>1301</v>
      </c>
      <c r="G43" s="35"/>
      <c r="H43" s="35" t="s">
        <v>586</v>
      </c>
    </row>
    <row r="44" spans="1:8">
      <c r="A44" s="30">
        <v>20</v>
      </c>
      <c r="B44" s="35" t="s">
        <v>1397</v>
      </c>
      <c r="C44" s="35" t="s">
        <v>1398</v>
      </c>
      <c r="D44" s="35" t="s">
        <v>1366</v>
      </c>
      <c r="E44" s="35">
        <v>5</v>
      </c>
      <c r="F44" s="35" t="s">
        <v>1301</v>
      </c>
      <c r="G44" s="35"/>
      <c r="H44" s="35"/>
    </row>
    <row r="45" spans="1:8">
      <c r="A45" s="30">
        <v>21</v>
      </c>
      <c r="B45" s="35" t="s">
        <v>1399</v>
      </c>
      <c r="C45" s="35" t="s">
        <v>1400</v>
      </c>
      <c r="D45" s="35" t="s">
        <v>1366</v>
      </c>
      <c r="E45" s="35">
        <v>7</v>
      </c>
      <c r="F45" s="35" t="s">
        <v>1301</v>
      </c>
      <c r="G45" s="35"/>
      <c r="H45" s="35"/>
    </row>
    <row r="46" spans="1:8">
      <c r="A46" s="30">
        <v>22</v>
      </c>
      <c r="B46" s="35" t="s">
        <v>1401</v>
      </c>
      <c r="C46" s="35" t="s">
        <v>1402</v>
      </c>
      <c r="D46" s="35" t="s">
        <v>1366</v>
      </c>
      <c r="E46" s="35">
        <v>4</v>
      </c>
      <c r="F46" s="35" t="s">
        <v>74</v>
      </c>
      <c r="G46" s="35" t="s">
        <v>593</v>
      </c>
      <c r="H46" s="35"/>
    </row>
    <row r="47" spans="1:8">
      <c r="A47" s="30">
        <v>23</v>
      </c>
      <c r="B47" s="35" t="s">
        <v>771</v>
      </c>
      <c r="C47" s="35" t="s">
        <v>1403</v>
      </c>
      <c r="D47" s="35" t="s">
        <v>1366</v>
      </c>
      <c r="E47" s="35">
        <v>10</v>
      </c>
      <c r="F47" s="35" t="s">
        <v>74</v>
      </c>
      <c r="G47" s="35" t="s">
        <v>1404</v>
      </c>
      <c r="H47" s="35"/>
    </row>
    <row r="48" spans="1:8">
      <c r="A48" s="30">
        <v>24</v>
      </c>
      <c r="B48" s="35" t="s">
        <v>1405</v>
      </c>
      <c r="C48" s="35" t="s">
        <v>1406</v>
      </c>
      <c r="D48" s="35" t="s">
        <v>1366</v>
      </c>
      <c r="E48" s="35">
        <v>6</v>
      </c>
      <c r="F48" s="35" t="s">
        <v>74</v>
      </c>
      <c r="G48" s="35" t="s">
        <v>1296</v>
      </c>
      <c r="H48" s="35"/>
    </row>
    <row r="49" spans="1:8">
      <c r="A49" s="30">
        <v>25</v>
      </c>
      <c r="B49" s="35" t="s">
        <v>1316</v>
      </c>
      <c r="C49" s="35" t="s">
        <v>1407</v>
      </c>
      <c r="D49" s="35" t="s">
        <v>1366</v>
      </c>
      <c r="E49" s="35">
        <v>2</v>
      </c>
      <c r="F49" s="35" t="s">
        <v>74</v>
      </c>
      <c r="G49" s="35" t="s">
        <v>1296</v>
      </c>
      <c r="H49" s="35"/>
    </row>
    <row r="50" spans="1:8">
      <c r="A50" s="30">
        <v>26</v>
      </c>
      <c r="B50" s="35" t="s">
        <v>1408</v>
      </c>
      <c r="C50" s="35" t="s">
        <v>1409</v>
      </c>
      <c r="D50" s="35" t="s">
        <v>1366</v>
      </c>
      <c r="E50" s="35">
        <v>5</v>
      </c>
      <c r="F50" s="35" t="s">
        <v>295</v>
      </c>
      <c r="G50" s="35"/>
      <c r="H50" s="35"/>
    </row>
    <row r="51" spans="1:8">
      <c r="A51" s="30">
        <v>27</v>
      </c>
      <c r="B51" s="34" t="s">
        <v>1410</v>
      </c>
      <c r="C51" s="35" t="s">
        <v>1411</v>
      </c>
      <c r="D51" s="35" t="s">
        <v>1366</v>
      </c>
      <c r="E51" s="35">
        <v>4</v>
      </c>
      <c r="F51" s="35" t="s">
        <v>1301</v>
      </c>
      <c r="G51" s="35"/>
      <c r="H51" s="35"/>
    </row>
    <row r="52" spans="1:8">
      <c r="A52" s="30">
        <v>28</v>
      </c>
      <c r="B52" s="34" t="s">
        <v>1412</v>
      </c>
      <c r="C52" s="35" t="s">
        <v>1413</v>
      </c>
      <c r="D52" s="35" t="s">
        <v>1366</v>
      </c>
      <c r="E52" s="35">
        <v>12</v>
      </c>
      <c r="F52" s="35" t="s">
        <v>1301</v>
      </c>
      <c r="G52" s="35"/>
      <c r="H52" s="35"/>
    </row>
    <row r="53" spans="1:8">
      <c r="A53" s="30">
        <v>29</v>
      </c>
      <c r="B53" s="35" t="s">
        <v>1414</v>
      </c>
      <c r="C53" s="35" t="s">
        <v>1415</v>
      </c>
      <c r="D53" s="35" t="s">
        <v>1366</v>
      </c>
      <c r="E53" s="35">
        <v>14</v>
      </c>
      <c r="F53" s="35" t="s">
        <v>1301</v>
      </c>
      <c r="G53" s="35"/>
      <c r="H53" s="35"/>
    </row>
    <row r="54" spans="1:8">
      <c r="A54" s="30">
        <v>30</v>
      </c>
      <c r="B54" s="35" t="s">
        <v>1416</v>
      </c>
      <c r="C54" s="35" t="s">
        <v>1417</v>
      </c>
      <c r="D54" s="35" t="s">
        <v>1366</v>
      </c>
      <c r="E54" s="35">
        <v>7</v>
      </c>
      <c r="F54" s="35" t="s">
        <v>1301</v>
      </c>
      <c r="G54" s="35"/>
      <c r="H54" s="35"/>
    </row>
    <row r="55" spans="1:8">
      <c r="A55" s="30">
        <v>31</v>
      </c>
      <c r="B55" s="166" t="s">
        <v>1418</v>
      </c>
      <c r="C55" s="35" t="s">
        <v>1419</v>
      </c>
      <c r="D55" s="35" t="s">
        <v>1366</v>
      </c>
      <c r="E55" s="35">
        <v>5</v>
      </c>
      <c r="F55" s="35" t="s">
        <v>1301</v>
      </c>
      <c r="G55" s="35"/>
      <c r="H55" s="35" t="s">
        <v>586</v>
      </c>
    </row>
    <row r="56" spans="1:8">
      <c r="A56" s="30">
        <v>32</v>
      </c>
      <c r="B56" s="35" t="s">
        <v>1420</v>
      </c>
      <c r="C56" s="35" t="s">
        <v>1421</v>
      </c>
      <c r="D56" s="35" t="s">
        <v>1366</v>
      </c>
      <c r="E56" s="35">
        <v>26</v>
      </c>
      <c r="F56" s="35" t="s">
        <v>1301</v>
      </c>
      <c r="G56" s="35"/>
      <c r="H56" s="35"/>
    </row>
    <row r="57" spans="1:8">
      <c r="A57" s="30">
        <v>33</v>
      </c>
      <c r="B57" s="35" t="s">
        <v>1422</v>
      </c>
      <c r="C57" s="35" t="s">
        <v>1423</v>
      </c>
      <c r="D57" s="35" t="s">
        <v>1366</v>
      </c>
      <c r="E57" s="35">
        <v>18</v>
      </c>
      <c r="F57" s="35" t="s">
        <v>1301</v>
      </c>
      <c r="G57" s="35"/>
      <c r="H57" s="35"/>
    </row>
    <row r="58" spans="1:8">
      <c r="A58" s="30">
        <v>34</v>
      </c>
      <c r="B58" s="35" t="s">
        <v>1424</v>
      </c>
      <c r="C58" s="35" t="s">
        <v>1425</v>
      </c>
      <c r="D58" s="35" t="s">
        <v>1366</v>
      </c>
      <c r="E58" s="35">
        <v>20</v>
      </c>
      <c r="F58" s="35" t="s">
        <v>1301</v>
      </c>
      <c r="G58" s="35"/>
      <c r="H58" s="35"/>
    </row>
    <row r="59" spans="1:8">
      <c r="A59" s="30">
        <v>35</v>
      </c>
      <c r="B59" s="35" t="s">
        <v>1426</v>
      </c>
      <c r="C59" s="35" t="s">
        <v>1427</v>
      </c>
      <c r="D59" s="35" t="s">
        <v>1366</v>
      </c>
      <c r="E59" s="35">
        <v>15</v>
      </c>
      <c r="F59" s="35" t="s">
        <v>1301</v>
      </c>
      <c r="G59" s="35"/>
      <c r="H59" s="35"/>
    </row>
    <row r="60" spans="1:8">
      <c r="A60" s="30">
        <v>36</v>
      </c>
      <c r="B60" s="35" t="s">
        <v>1428</v>
      </c>
      <c r="C60" s="35" t="s">
        <v>1429</v>
      </c>
      <c r="D60" s="35" t="s">
        <v>1366</v>
      </c>
      <c r="E60" s="35">
        <v>20</v>
      </c>
      <c r="F60" s="35" t="s">
        <v>1301</v>
      </c>
      <c r="G60" s="35"/>
      <c r="H60" s="35"/>
    </row>
    <row r="61" spans="1:8">
      <c r="A61" s="30">
        <v>37</v>
      </c>
      <c r="B61" s="35" t="s">
        <v>1430</v>
      </c>
      <c r="C61" s="35" t="s">
        <v>1431</v>
      </c>
      <c r="D61" s="35" t="s">
        <v>1366</v>
      </c>
      <c r="E61" s="35">
        <v>4</v>
      </c>
      <c r="F61" s="35" t="s">
        <v>1301</v>
      </c>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1432</v>
      </c>
      <c r="E67" s="51"/>
      <c r="G67" s="51"/>
    </row>
    <row r="68" spans="1:7" ht="16" customHeight="1">
      <c r="A68" s="51"/>
      <c r="B68" s="51"/>
      <c r="C68" s="30" t="s">
        <v>368</v>
      </c>
      <c r="D68" s="51" t="str">
        <f>+D4</f>
        <v>Ghulam Sarwar</v>
      </c>
      <c r="E68" s="30" t="s">
        <v>369</v>
      </c>
      <c r="F68" s="107" t="str">
        <f>+E4</f>
        <v>0304-1783160</v>
      </c>
      <c r="G68" s="30" t="s">
        <v>370</v>
      </c>
    </row>
    <row r="69" spans="1:7" ht="73" customHeight="1">
      <c r="A69" s="30" t="s">
        <v>371</v>
      </c>
      <c r="D69" s="277" t="s">
        <v>1433</v>
      </c>
      <c r="E69" s="278"/>
      <c r="F69" s="278"/>
      <c r="G69" s="50"/>
    </row>
    <row r="70" spans="1:7" ht="16" customHeight="1">
      <c r="A70" s="51"/>
      <c r="B70" s="51"/>
      <c r="C70" s="30" t="s">
        <v>368</v>
      </c>
      <c r="D70" s="107" t="s">
        <v>1434</v>
      </c>
      <c r="E70" s="30" t="s">
        <v>369</v>
      </c>
      <c r="F70" s="107" t="s">
        <v>1435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14</v>
      </c>
    </row>
    <row r="84" spans="1:7">
      <c r="A84" s="30">
        <v>2</v>
      </c>
      <c r="B84" s="30" t="s">
        <v>397</v>
      </c>
      <c r="E84" s="30" t="s">
        <v>396</v>
      </c>
      <c r="G84" s="35">
        <v>15</v>
      </c>
    </row>
    <row r="85" spans="1:7">
      <c r="A85" s="30">
        <v>3</v>
      </c>
      <c r="B85" s="30" t="s">
        <v>398</v>
      </c>
      <c r="E85" s="30" t="s">
        <v>396</v>
      </c>
      <c r="G85" s="35">
        <v>6</v>
      </c>
    </row>
    <row r="86" spans="1:7">
      <c r="A86" s="30">
        <v>4</v>
      </c>
      <c r="B86" s="30" t="s">
        <v>399</v>
      </c>
      <c r="E86" s="30" t="s">
        <v>396</v>
      </c>
      <c r="G86" s="35"/>
    </row>
    <row r="87" spans="1:7">
      <c r="A87" s="30">
        <v>5</v>
      </c>
      <c r="B87" s="30" t="s">
        <v>400</v>
      </c>
      <c r="E87" s="30" t="s">
        <v>396</v>
      </c>
      <c r="G87" s="35">
        <v>375</v>
      </c>
    </row>
    <row r="88" spans="1:7">
      <c r="A88" s="30">
        <v>6</v>
      </c>
      <c r="B88" s="30" t="s">
        <v>401</v>
      </c>
      <c r="E88" s="30" t="s">
        <v>396</v>
      </c>
      <c r="G88" s="35">
        <v>35</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t="s">
        <v>1437</v>
      </c>
      <c r="G102" s="50" t="s">
        <v>502</v>
      </c>
      <c r="H102" s="50"/>
    </row>
  </sheetData>
  <mergeCells count="7">
    <mergeCell ref="D69:F69"/>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900-000000000000}">
      <formula1>0</formula1>
    </dataValidation>
    <dataValidation type="decimal" operator="greaterThanOrEqual" allowBlank="1" showInputMessage="1" showErrorMessage="1" sqref="E24:E30" xr:uid="{00000000-0002-0000-1900-000001000000}">
      <formula1>0</formula1>
    </dataValidation>
    <dataValidation type="custom" allowBlank="1" showInputMessage="1" showErrorMessage="1" sqref="C24:C30" xr:uid="{00000000-0002-0000-1900-000002000000}">
      <formula1>AND(ISNUMBER(--C24),LEN(C24)&gt;=7)</formula1>
    </dataValidation>
    <dataValidation type="list" allowBlank="1" showInputMessage="1" showErrorMessage="1" sqref="G75" xr:uid="{00000000-0002-0000-1900-000003000000}">
      <formula1>"Clear,Some,Not clear"</formula1>
    </dataValidation>
    <dataValidation type="list" allowBlank="1" showInputMessage="1" showErrorMessage="1" sqref="G76 G78" xr:uid="{00000000-0002-0000-1900-000004000000}">
      <formula1>"Most,Few,None"</formula1>
    </dataValidation>
    <dataValidation type="list" allowBlank="1" showInputMessage="1" showErrorMessage="1" sqref="G77" xr:uid="{00000000-0002-0000-1900-000005000000}">
      <formula1>"Clear,Mixed,Not clear"</formula1>
    </dataValidation>
    <dataValidation type="list" allowBlank="1" showInputMessage="1" showErrorMessage="1" sqref="G79" xr:uid="{00000000-0002-0000-1900-000006000000}">
      <formula1>"Yes,Some confusion,No"</formula1>
    </dataValidation>
    <dataValidation type="list" allowBlank="1" showInputMessage="1" showErrorMessage="1" sqref="G80" xr:uid="{00000000-0002-0000-1900-000007000000}">
      <formula1>"Yes,Some,No"</formula1>
    </dataValidation>
  </dataValidations>
  <hyperlinks>
    <hyperlink ref="H4" r:id="rId1" xr:uid="{00000000-0004-0000-1900-000000000000}"/>
  </hyperlinks>
  <pageMargins left="0.25" right="0.25" top="0.75" bottom="0.75" header="0.3" footer="0.3"/>
  <pageSetup paperSize="9" orientation="portrait" horizontalDpi="0" verticalDpi="0"/>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theme="4"/>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+D7S1!F1</f>
        <v>45992</v>
      </c>
      <c r="G1" s="60" t="s">
        <v>236</v>
      </c>
      <c r="H1" s="68">
        <f>+D7S2!H1</f>
        <v>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+D7S1!C4</f>
        <v>Mehrabpur</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A00-000000000000}">
      <formula1>"Yes,Some,No"</formula1>
    </dataValidation>
    <dataValidation type="list" allowBlank="1" showInputMessage="1" showErrorMessage="1" sqref="G79" xr:uid="{00000000-0002-0000-1A00-000001000000}">
      <formula1>"Yes,Some confusion,No"</formula1>
    </dataValidation>
    <dataValidation type="list" allowBlank="1" showInputMessage="1" showErrorMessage="1" sqref="G77" xr:uid="{00000000-0002-0000-1A00-000002000000}">
      <formula1>"Clear,Mixed,Not clear"</formula1>
    </dataValidation>
    <dataValidation type="list" allowBlank="1" showInputMessage="1" showErrorMessage="1" sqref="G76 G78" xr:uid="{00000000-0002-0000-1A00-000003000000}">
      <formula1>"Most,Few,None"</formula1>
    </dataValidation>
    <dataValidation type="list" allowBlank="1" showInputMessage="1" showErrorMessage="1" sqref="G75" xr:uid="{00000000-0002-0000-1A00-000004000000}">
      <formula1>"Clear,Some,Not clear"</formula1>
    </dataValidation>
    <dataValidation type="custom" allowBlank="1" showInputMessage="1" showErrorMessage="1" sqref="C24:C30" xr:uid="{00000000-0002-0000-1A00-000005000000}">
      <formula1>AND(ISNUMBER(--C24),LEN(C24)&gt;=7)</formula1>
    </dataValidation>
    <dataValidation type="decimal" operator="greaterThanOrEqual" allowBlank="1" showInputMessage="1" showErrorMessage="1" sqref="E24:E30" xr:uid="{00000000-0002-0000-1A00-000006000000}">
      <formula1>0</formula1>
    </dataValidation>
    <dataValidation type="whole" operator="greaterThanOrEqual" allowBlank="1" showInputMessage="1" showErrorMessage="1" sqref="C6:C8 D15:D21 E6:E8 G6:G8 G15:G21 G83:G88" xr:uid="{00000000-0002-0000-1A00-000007000000}">
      <formula1>0</formula1>
    </dataValidation>
  </dataValidations>
  <pageMargins left="0.25" right="0.25" top="0.75" bottom="0.75" header="0.3" footer="0.3"/>
  <pageSetup paperSize="9" orientation="portrait" horizontalDpi="0" verticalDpi="0"/>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theme="7" tint="-0.249977111117893"/>
  </sheetPr>
  <dimension ref="A1:Q114"/>
  <sheetViews>
    <sheetView view="pageBreakPreview" topLeftCell="A2"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+SUM!D14</f>
        <v>45990</v>
      </c>
      <c r="G1" s="60" t="s">
        <v>236</v>
      </c>
      <c r="H1" s="68">
        <v>8</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1438</v>
      </c>
      <c r="C4" s="81" t="str">
        <f>+SUM!C18</f>
        <v>Dadu</v>
      </c>
      <c r="D4" s="72" t="s">
        <v>1439</v>
      </c>
      <c r="E4" s="72" t="s">
        <v>1440</v>
      </c>
      <c r="F4" s="73" t="s">
        <v>1441</v>
      </c>
      <c r="G4" s="72" t="s">
        <v>1442</v>
      </c>
      <c r="H4" s="136" t="s">
        <v>1443</v>
      </c>
    </row>
    <row r="5" spans="1:8">
      <c r="A5" s="31" t="s">
        <v>248</v>
      </c>
    </row>
    <row r="6" spans="1:8" s="38" customFormat="1" ht="28" customHeight="1">
      <c r="A6" s="273" t="s">
        <v>249</v>
      </c>
      <c r="B6" s="274"/>
      <c r="C6" s="36">
        <v>49</v>
      </c>
      <c r="D6" s="37" t="s">
        <v>250</v>
      </c>
      <c r="E6" s="74">
        <v>49</v>
      </c>
      <c r="F6" s="275" t="s">
        <v>251</v>
      </c>
      <c r="G6" s="276"/>
      <c r="H6" s="36">
        <v>857</v>
      </c>
    </row>
    <row r="7" spans="1:8" s="38" customFormat="1" ht="42" customHeight="1">
      <c r="A7" s="273" t="s">
        <v>252</v>
      </c>
      <c r="B7" s="274"/>
      <c r="C7" s="36">
        <v>40</v>
      </c>
      <c r="D7" s="39" t="s">
        <v>253</v>
      </c>
      <c r="E7" s="74">
        <v>35</v>
      </c>
      <c r="F7" s="275" t="s">
        <v>254</v>
      </c>
      <c r="G7" s="276"/>
      <c r="H7" s="36">
        <v>46</v>
      </c>
    </row>
    <row r="8" spans="1:8" s="38" customFormat="1" ht="28" customHeight="1">
      <c r="A8" s="273" t="s">
        <v>255</v>
      </c>
      <c r="B8" s="274"/>
      <c r="C8" s="36">
        <v>3</v>
      </c>
      <c r="D8" s="40" t="s">
        <v>256</v>
      </c>
      <c r="E8" s="74"/>
      <c r="F8" s="275" t="s">
        <v>257</v>
      </c>
      <c r="G8" s="276"/>
      <c r="H8" s="36">
        <v>825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row>
    <row r="16" spans="1:8" ht="15" customHeight="1">
      <c r="A16" s="30">
        <v>2</v>
      </c>
      <c r="B16" s="77" t="s">
        <v>273</v>
      </c>
      <c r="D16" s="73">
        <v>32</v>
      </c>
      <c r="E16" s="77" t="s">
        <v>274</v>
      </c>
      <c r="F16" s="77"/>
      <c r="G16" s="77"/>
      <c r="H16" s="65"/>
    </row>
    <row r="17" spans="1:17" ht="15" customHeight="1">
      <c r="A17" s="30">
        <v>3</v>
      </c>
      <c r="B17" s="77" t="s">
        <v>275</v>
      </c>
      <c r="D17" s="73">
        <v>40</v>
      </c>
      <c r="E17" s="77" t="s">
        <v>276</v>
      </c>
      <c r="F17" s="77"/>
      <c r="G17" s="77"/>
      <c r="H17" s="65"/>
    </row>
    <row r="18" spans="1:17" ht="15" customHeight="1">
      <c r="A18" s="30">
        <v>4</v>
      </c>
      <c r="B18" s="77" t="s">
        <v>277</v>
      </c>
      <c r="D18" s="73">
        <v>34</v>
      </c>
      <c r="E18" s="77" t="s">
        <v>278</v>
      </c>
      <c r="F18" s="77"/>
      <c r="G18" s="77"/>
      <c r="H18" s="65"/>
    </row>
    <row r="19" spans="1:17" ht="15" customHeight="1">
      <c r="A19" s="30">
        <v>5</v>
      </c>
      <c r="B19" s="77" t="s">
        <v>279</v>
      </c>
      <c r="D19" s="73"/>
      <c r="E19" s="77" t="s">
        <v>280</v>
      </c>
      <c r="F19" s="77"/>
      <c r="G19" s="77"/>
      <c r="H19" s="65"/>
    </row>
    <row r="20" spans="1:17" ht="15" customHeight="1">
      <c r="A20" s="30">
        <v>6</v>
      </c>
      <c r="B20" s="77" t="s">
        <v>281</v>
      </c>
      <c r="D20" s="73"/>
      <c r="E20" s="77" t="s">
        <v>282</v>
      </c>
      <c r="F20" s="77"/>
      <c r="G20" s="77"/>
      <c r="H20" s="65"/>
    </row>
    <row r="21" spans="1:17" ht="15" customHeight="1">
      <c r="A21" s="30">
        <v>7</v>
      </c>
      <c r="B21" t="s">
        <v>283</v>
      </c>
      <c r="D21" s="73"/>
      <c r="E21" t="s">
        <v>283</v>
      </c>
      <c r="F21" s="77"/>
      <c r="G21" s="77"/>
      <c r="H21" s="65"/>
    </row>
    <row r="22" spans="1:17">
      <c r="A22" s="31" t="s">
        <v>284</v>
      </c>
      <c r="B22" s="31"/>
    </row>
    <row r="23" spans="1:17" s="38" customFormat="1" ht="36" customHeight="1">
      <c r="A23" s="47" t="s">
        <v>138</v>
      </c>
      <c r="B23" s="47" t="s">
        <v>285</v>
      </c>
      <c r="C23" s="47" t="s">
        <v>286</v>
      </c>
      <c r="D23" s="47" t="s">
        <v>287</v>
      </c>
      <c r="E23" s="47" t="s">
        <v>288</v>
      </c>
      <c r="F23" s="48" t="s">
        <v>289</v>
      </c>
      <c r="G23" s="49" t="s">
        <v>290</v>
      </c>
      <c r="H23" s="58" t="s">
        <v>291</v>
      </c>
      <c r="J23" s="161"/>
      <c r="K23" s="161"/>
      <c r="L23" s="161"/>
      <c r="M23" s="161"/>
      <c r="N23" s="161"/>
      <c r="O23" s="161"/>
      <c r="P23" s="161"/>
      <c r="Q23" s="161"/>
    </row>
    <row r="24" spans="1:17" ht="15" customHeight="1">
      <c r="A24" s="35">
        <v>1</v>
      </c>
      <c r="B24" s="183" t="s">
        <v>1116</v>
      </c>
      <c r="C24" s="183" t="s">
        <v>1444</v>
      </c>
      <c r="D24" s="183" t="s">
        <v>1445</v>
      </c>
      <c r="E24" s="183">
        <v>15</v>
      </c>
      <c r="F24" s="183" t="s">
        <v>74</v>
      </c>
      <c r="G24" s="183" t="s">
        <v>625</v>
      </c>
      <c r="H24" s="73"/>
      <c r="J24" s="161"/>
      <c r="K24" s="162"/>
      <c r="L24" s="162"/>
      <c r="M24" s="162"/>
      <c r="N24" s="162"/>
      <c r="O24" s="162"/>
      <c r="P24" s="162"/>
      <c r="Q24" s="162"/>
    </row>
    <row r="25" spans="1:17" ht="15" customHeight="1">
      <c r="A25" s="35">
        <v>2</v>
      </c>
      <c r="B25" s="183" t="s">
        <v>1446</v>
      </c>
      <c r="C25" s="183" t="s">
        <v>1447</v>
      </c>
      <c r="D25" s="183" t="s">
        <v>1445</v>
      </c>
      <c r="E25" s="183">
        <v>10</v>
      </c>
      <c r="F25" s="183" t="s">
        <v>295</v>
      </c>
      <c r="G25" s="183"/>
      <c r="H25" s="73"/>
      <c r="J25" s="161"/>
      <c r="K25" s="162"/>
      <c r="L25" s="162"/>
      <c r="M25" s="162"/>
      <c r="N25" s="162"/>
      <c r="O25" s="162"/>
      <c r="P25" s="162"/>
      <c r="Q25" s="162"/>
    </row>
    <row r="26" spans="1:17" ht="15" customHeight="1">
      <c r="A26" s="35">
        <v>3</v>
      </c>
      <c r="B26" s="183" t="s">
        <v>1224</v>
      </c>
      <c r="C26" s="183" t="s">
        <v>1448</v>
      </c>
      <c r="D26" s="183" t="s">
        <v>1445</v>
      </c>
      <c r="E26" s="183">
        <v>10</v>
      </c>
      <c r="F26" s="183" t="s">
        <v>1301</v>
      </c>
      <c r="G26" s="183"/>
      <c r="H26" s="73"/>
      <c r="J26" s="161"/>
      <c r="K26" s="162"/>
      <c r="L26" s="162"/>
      <c r="M26" s="162"/>
      <c r="N26" s="162"/>
      <c r="O26" s="162"/>
      <c r="P26" s="162"/>
      <c r="Q26" s="162"/>
    </row>
    <row r="27" spans="1:17" ht="15" customHeight="1">
      <c r="A27" s="35">
        <v>4</v>
      </c>
      <c r="B27" s="183" t="s">
        <v>1449</v>
      </c>
      <c r="C27" s="183" t="s">
        <v>1450</v>
      </c>
      <c r="D27" s="183" t="s">
        <v>1445</v>
      </c>
      <c r="E27" s="183">
        <v>20</v>
      </c>
      <c r="F27" s="183" t="s">
        <v>1301</v>
      </c>
      <c r="G27" s="183"/>
      <c r="H27" s="73"/>
      <c r="J27" s="161"/>
      <c r="K27" s="162"/>
      <c r="L27" s="162"/>
      <c r="M27" s="162"/>
      <c r="N27" s="162"/>
      <c r="O27" s="162"/>
      <c r="P27" s="162"/>
      <c r="Q27" s="162"/>
    </row>
    <row r="28" spans="1:17" ht="15" customHeight="1">
      <c r="A28" s="35">
        <v>5</v>
      </c>
      <c r="B28" s="183" t="s">
        <v>1451</v>
      </c>
      <c r="C28" s="183" t="s">
        <v>1452</v>
      </c>
      <c r="D28" s="183" t="s">
        <v>1445</v>
      </c>
      <c r="E28" s="183">
        <v>15</v>
      </c>
      <c r="F28" s="183" t="s">
        <v>1301</v>
      </c>
      <c r="G28" s="183"/>
      <c r="H28" s="73"/>
      <c r="J28" s="161"/>
      <c r="K28" s="162"/>
      <c r="L28" s="162"/>
      <c r="M28" s="162"/>
      <c r="N28" s="162"/>
      <c r="O28" s="162"/>
      <c r="P28" s="162"/>
      <c r="Q28" s="162"/>
    </row>
    <row r="29" spans="1:17" ht="15" customHeight="1">
      <c r="A29" s="35">
        <v>6</v>
      </c>
      <c r="B29" s="183" t="s">
        <v>1453</v>
      </c>
      <c r="C29" s="183" t="s">
        <v>1454</v>
      </c>
      <c r="D29" s="183" t="s">
        <v>1445</v>
      </c>
      <c r="E29" s="183">
        <v>10</v>
      </c>
      <c r="F29" s="183" t="s">
        <v>1301</v>
      </c>
      <c r="G29" s="183"/>
      <c r="H29" s="73"/>
      <c r="J29" s="161"/>
      <c r="K29" s="162"/>
      <c r="L29" s="162"/>
      <c r="M29" s="162"/>
      <c r="N29" s="162"/>
      <c r="O29" s="162"/>
      <c r="P29" s="162"/>
      <c r="Q29" s="162"/>
    </row>
    <row r="30" spans="1:17" ht="15" customHeight="1">
      <c r="A30" s="35">
        <v>7</v>
      </c>
      <c r="B30" s="183" t="s">
        <v>1455</v>
      </c>
      <c r="C30" s="183" t="s">
        <v>1456</v>
      </c>
      <c r="D30" s="183" t="s">
        <v>1445</v>
      </c>
      <c r="E30" s="183">
        <v>11</v>
      </c>
      <c r="F30" s="183" t="s">
        <v>1301</v>
      </c>
      <c r="G30" s="183"/>
      <c r="H30" s="73"/>
      <c r="J30" s="161"/>
      <c r="K30" s="162"/>
      <c r="L30" s="162"/>
      <c r="M30" s="162"/>
      <c r="N30" s="162"/>
      <c r="O30" s="162"/>
      <c r="P30" s="162"/>
      <c r="Q30" s="162"/>
    </row>
    <row r="31" spans="1:17" ht="15" customHeight="1">
      <c r="A31" s="35">
        <v>8</v>
      </c>
      <c r="B31" s="183" t="s">
        <v>335</v>
      </c>
      <c r="C31" s="183" t="s">
        <v>1457</v>
      </c>
      <c r="D31" s="183" t="s">
        <v>1445</v>
      </c>
      <c r="E31" s="183">
        <v>10</v>
      </c>
      <c r="F31" s="183" t="s">
        <v>1301</v>
      </c>
      <c r="G31" s="183"/>
      <c r="H31" s="35"/>
      <c r="J31" s="161"/>
      <c r="K31" s="162"/>
      <c r="L31" s="162"/>
      <c r="M31" s="162"/>
      <c r="N31" s="162"/>
      <c r="O31" s="162"/>
      <c r="P31" s="162"/>
      <c r="Q31" s="162"/>
    </row>
    <row r="32" spans="1:17" ht="15" customHeight="1">
      <c r="A32" s="35">
        <v>9</v>
      </c>
      <c r="B32" s="183" t="s">
        <v>1458</v>
      </c>
      <c r="C32" s="183" t="s">
        <v>1459</v>
      </c>
      <c r="D32" s="183" t="s">
        <v>1445</v>
      </c>
      <c r="E32" s="183">
        <v>14</v>
      </c>
      <c r="F32" s="183" t="s">
        <v>1301</v>
      </c>
      <c r="G32" s="183"/>
      <c r="H32" s="35"/>
      <c r="J32" s="161"/>
      <c r="K32" s="162"/>
      <c r="L32" s="162"/>
      <c r="M32" s="162"/>
      <c r="N32" s="162"/>
      <c r="O32" s="162"/>
      <c r="P32" s="162"/>
      <c r="Q32" s="162"/>
    </row>
    <row r="33" spans="1:17" ht="15" customHeight="1">
      <c r="A33" s="35">
        <v>10</v>
      </c>
      <c r="B33" s="183" t="s">
        <v>358</v>
      </c>
      <c r="C33" s="183" t="s">
        <v>1460</v>
      </c>
      <c r="D33" s="183" t="s">
        <v>1445</v>
      </c>
      <c r="E33" s="183">
        <v>25</v>
      </c>
      <c r="F33" s="183" t="s">
        <v>1301</v>
      </c>
      <c r="G33" s="183"/>
      <c r="H33" s="35"/>
      <c r="J33" s="161"/>
      <c r="K33" s="162"/>
      <c r="L33" s="162"/>
      <c r="M33" s="162"/>
      <c r="N33" s="162"/>
      <c r="O33" s="162"/>
      <c r="P33" s="162"/>
      <c r="Q33" s="162"/>
    </row>
    <row r="34" spans="1:17" ht="15" customHeight="1">
      <c r="A34" s="35">
        <v>11</v>
      </c>
      <c r="B34" s="184" t="s">
        <v>1439</v>
      </c>
      <c r="C34" s="183" t="s">
        <v>1440</v>
      </c>
      <c r="D34" s="183" t="s">
        <v>1445</v>
      </c>
      <c r="E34" s="183">
        <v>60</v>
      </c>
      <c r="F34" s="183"/>
      <c r="G34" s="183"/>
      <c r="H34" s="183" t="s">
        <v>296</v>
      </c>
      <c r="J34" s="161"/>
      <c r="K34" s="162"/>
      <c r="L34" s="162"/>
      <c r="M34" s="162"/>
      <c r="N34" s="162"/>
      <c r="O34" s="162"/>
      <c r="P34" s="162"/>
      <c r="Q34" s="162"/>
    </row>
    <row r="35" spans="1:17" ht="15" customHeight="1">
      <c r="A35" s="35">
        <v>12</v>
      </c>
      <c r="B35" s="184" t="s">
        <v>1461</v>
      </c>
      <c r="C35" s="183" t="s">
        <v>1462</v>
      </c>
      <c r="D35" s="183" t="s">
        <v>1445</v>
      </c>
      <c r="E35" s="183">
        <v>15</v>
      </c>
      <c r="F35" s="183"/>
      <c r="G35" s="183"/>
      <c r="H35" s="183" t="s">
        <v>296</v>
      </c>
      <c r="J35" s="161"/>
      <c r="K35" s="162"/>
      <c r="L35" s="162"/>
      <c r="M35" s="162"/>
      <c r="N35" s="162"/>
      <c r="O35" s="162"/>
      <c r="P35" s="162"/>
      <c r="Q35" s="162"/>
    </row>
    <row r="36" spans="1:17" ht="15" customHeight="1">
      <c r="A36" s="35">
        <v>13</v>
      </c>
      <c r="B36" s="183" t="s">
        <v>1463</v>
      </c>
      <c r="C36" s="183" t="s">
        <v>1464</v>
      </c>
      <c r="D36" s="183" t="s">
        <v>1445</v>
      </c>
      <c r="E36" s="183">
        <v>20</v>
      </c>
      <c r="F36" s="183"/>
      <c r="G36" s="183"/>
      <c r="H36" s="183"/>
      <c r="J36" s="161"/>
      <c r="K36" s="162"/>
      <c r="L36" s="162"/>
      <c r="M36" s="162"/>
      <c r="N36" s="162"/>
      <c r="O36" s="162"/>
      <c r="P36" s="162"/>
      <c r="Q36" s="162"/>
    </row>
    <row r="37" spans="1:17" ht="15" customHeight="1">
      <c r="A37" s="35">
        <v>14</v>
      </c>
      <c r="B37" s="184" t="s">
        <v>1465</v>
      </c>
      <c r="C37" s="183" t="s">
        <v>1466</v>
      </c>
      <c r="D37" s="183" t="s">
        <v>1445</v>
      </c>
      <c r="E37" s="183">
        <v>15</v>
      </c>
      <c r="F37" s="183"/>
      <c r="G37" s="183"/>
      <c r="H37" s="183" t="s">
        <v>296</v>
      </c>
      <c r="J37" s="161"/>
      <c r="K37" s="162"/>
      <c r="L37" s="162"/>
      <c r="M37" s="162"/>
      <c r="N37" s="162"/>
      <c r="O37" s="162"/>
      <c r="P37" s="162"/>
      <c r="Q37" s="162"/>
    </row>
    <row r="38" spans="1:17" ht="15" customHeight="1">
      <c r="A38" s="35">
        <v>15</v>
      </c>
      <c r="B38" s="183" t="s">
        <v>1467</v>
      </c>
      <c r="C38" s="183" t="s">
        <v>1468</v>
      </c>
      <c r="D38" s="183" t="s">
        <v>1445</v>
      </c>
      <c r="E38" s="183">
        <v>18</v>
      </c>
      <c r="F38" s="183"/>
      <c r="G38" s="183"/>
      <c r="H38" s="183" t="s">
        <v>296</v>
      </c>
      <c r="J38" s="161"/>
      <c r="K38" s="162"/>
      <c r="L38" s="162"/>
      <c r="M38" s="162"/>
      <c r="N38" s="162"/>
      <c r="O38" s="162"/>
      <c r="P38" s="162"/>
      <c r="Q38" s="162"/>
    </row>
    <row r="39" spans="1:17" ht="15" customHeight="1">
      <c r="A39" s="35">
        <v>16</v>
      </c>
      <c r="B39" s="183" t="s">
        <v>1469</v>
      </c>
      <c r="C39" s="183" t="s">
        <v>1470</v>
      </c>
      <c r="D39" s="183" t="s">
        <v>1445</v>
      </c>
      <c r="E39" s="183">
        <v>15</v>
      </c>
      <c r="F39" s="183"/>
      <c r="G39" s="183"/>
      <c r="H39" s="35"/>
      <c r="J39" s="161"/>
      <c r="K39" s="162"/>
      <c r="L39" s="162"/>
      <c r="M39" s="162"/>
      <c r="N39" s="162"/>
      <c r="O39" s="162"/>
      <c r="P39" s="162"/>
      <c r="Q39" s="162"/>
    </row>
    <row r="40" spans="1:17" ht="15" customHeight="1">
      <c r="A40" s="35">
        <v>17</v>
      </c>
      <c r="B40" s="183" t="s">
        <v>1471</v>
      </c>
      <c r="C40" s="183" t="s">
        <v>1472</v>
      </c>
      <c r="D40" s="183" t="s">
        <v>1445</v>
      </c>
      <c r="E40" s="183">
        <v>25</v>
      </c>
      <c r="F40" s="183"/>
      <c r="G40" s="183"/>
      <c r="H40" s="35"/>
      <c r="J40" s="161"/>
      <c r="K40" s="162"/>
      <c r="L40" s="162"/>
      <c r="M40" s="162"/>
      <c r="N40" s="162"/>
      <c r="O40" s="162"/>
      <c r="P40" s="162"/>
      <c r="Q40" s="162"/>
    </row>
    <row r="41" spans="1:17" ht="15" customHeight="1">
      <c r="A41" s="35">
        <v>18</v>
      </c>
      <c r="B41" s="183" t="s">
        <v>1473</v>
      </c>
      <c r="C41" s="183" t="s">
        <v>1474</v>
      </c>
      <c r="D41" s="183" t="s">
        <v>1445</v>
      </c>
      <c r="E41" s="183">
        <v>15</v>
      </c>
      <c r="F41" s="183"/>
      <c r="G41" s="183"/>
      <c r="H41" s="35"/>
      <c r="J41" s="161"/>
      <c r="K41" s="162"/>
      <c r="L41" s="162"/>
      <c r="M41" s="162"/>
      <c r="N41" s="162"/>
      <c r="O41" s="162"/>
      <c r="P41" s="162"/>
      <c r="Q41" s="162"/>
    </row>
    <row r="42" spans="1:17" ht="15" customHeight="1">
      <c r="A42" s="35">
        <v>19</v>
      </c>
      <c r="B42" s="183" t="s">
        <v>596</v>
      </c>
      <c r="C42" s="183" t="s">
        <v>1475</v>
      </c>
      <c r="D42" s="183" t="s">
        <v>1445</v>
      </c>
      <c r="E42" s="183">
        <v>12</v>
      </c>
      <c r="F42" s="183"/>
      <c r="G42" s="183"/>
      <c r="H42" s="35"/>
      <c r="J42" s="161"/>
      <c r="K42" s="162"/>
      <c r="L42" s="162"/>
      <c r="M42" s="162"/>
      <c r="N42" s="162"/>
      <c r="O42" s="162"/>
      <c r="P42" s="162"/>
      <c r="Q42" s="162"/>
    </row>
    <row r="43" spans="1:17" ht="15" customHeight="1">
      <c r="A43" s="35">
        <v>20</v>
      </c>
      <c r="B43" s="183" t="s">
        <v>694</v>
      </c>
      <c r="C43" s="183" t="s">
        <v>1476</v>
      </c>
      <c r="D43" s="183" t="s">
        <v>1445</v>
      </c>
      <c r="E43" s="183">
        <v>15</v>
      </c>
      <c r="F43" s="183"/>
      <c r="G43" s="183"/>
      <c r="H43" s="35"/>
      <c r="J43" s="161"/>
      <c r="K43" s="162"/>
      <c r="L43" s="162"/>
      <c r="M43" s="162"/>
      <c r="N43" s="162"/>
      <c r="O43" s="162"/>
      <c r="P43" s="162"/>
      <c r="Q43" s="162"/>
    </row>
    <row r="44" spans="1:17" ht="15" customHeight="1">
      <c r="A44" s="35">
        <v>21</v>
      </c>
      <c r="B44" s="183" t="s">
        <v>1477</v>
      </c>
      <c r="C44" s="183" t="s">
        <v>1478</v>
      </c>
      <c r="D44" s="183" t="s">
        <v>1445</v>
      </c>
      <c r="E44" s="183">
        <v>10</v>
      </c>
      <c r="F44" s="183" t="s">
        <v>74</v>
      </c>
      <c r="G44" s="183"/>
      <c r="H44" s="35"/>
      <c r="J44" s="161"/>
      <c r="K44" s="162"/>
      <c r="L44" s="162"/>
      <c r="M44" s="162"/>
      <c r="N44" s="162"/>
      <c r="O44" s="162"/>
      <c r="P44" s="162"/>
      <c r="Q44" s="162"/>
    </row>
    <row r="45" spans="1:17" ht="15" customHeight="1">
      <c r="A45" s="35">
        <v>22</v>
      </c>
      <c r="B45" s="183" t="s">
        <v>1479</v>
      </c>
      <c r="C45" s="183" t="s">
        <v>1480</v>
      </c>
      <c r="D45" s="183" t="s">
        <v>1445</v>
      </c>
      <c r="E45" s="183">
        <v>10</v>
      </c>
      <c r="F45" s="183"/>
      <c r="G45" s="183" t="s">
        <v>593</v>
      </c>
      <c r="H45" s="35"/>
      <c r="J45" s="161"/>
      <c r="K45" s="162"/>
      <c r="L45" s="162"/>
      <c r="M45" s="162"/>
      <c r="N45" s="162"/>
      <c r="O45" s="162"/>
      <c r="P45" s="162"/>
      <c r="Q45" s="162"/>
    </row>
    <row r="46" spans="1:17" ht="15" customHeight="1">
      <c r="A46" s="35">
        <v>23</v>
      </c>
      <c r="B46" s="183" t="s">
        <v>331</v>
      </c>
      <c r="C46" s="183" t="s">
        <v>1481</v>
      </c>
      <c r="D46" s="183" t="s">
        <v>1445</v>
      </c>
      <c r="E46" s="183">
        <v>15</v>
      </c>
      <c r="F46" s="183"/>
      <c r="G46" s="183"/>
      <c r="H46" s="35"/>
      <c r="J46" s="161"/>
      <c r="K46" s="162"/>
      <c r="L46" s="162"/>
      <c r="M46" s="162"/>
      <c r="N46" s="162"/>
      <c r="O46" s="162"/>
      <c r="P46" s="162"/>
      <c r="Q46" s="162"/>
    </row>
    <row r="47" spans="1:17" ht="15" customHeight="1">
      <c r="A47" s="35">
        <v>24</v>
      </c>
      <c r="B47" s="183" t="s">
        <v>1482</v>
      </c>
      <c r="C47" s="183" t="s">
        <v>1483</v>
      </c>
      <c r="D47" s="183" t="s">
        <v>1445</v>
      </c>
      <c r="E47" s="183">
        <v>10</v>
      </c>
      <c r="F47" s="183" t="s">
        <v>1301</v>
      </c>
      <c r="G47" s="183"/>
      <c r="H47" s="35"/>
      <c r="J47" s="161"/>
      <c r="K47" s="162"/>
      <c r="L47" s="162"/>
      <c r="M47" s="162"/>
      <c r="N47" s="162"/>
      <c r="O47" s="162"/>
      <c r="P47" s="162"/>
      <c r="Q47" s="162"/>
    </row>
    <row r="48" spans="1:17" ht="15" customHeight="1">
      <c r="A48" s="35">
        <v>25</v>
      </c>
      <c r="B48" s="183" t="s">
        <v>1484</v>
      </c>
      <c r="C48" s="183" t="s">
        <v>1485</v>
      </c>
      <c r="D48" s="183" t="s">
        <v>1445</v>
      </c>
      <c r="E48" s="183">
        <v>25</v>
      </c>
      <c r="F48" s="183" t="s">
        <v>1301</v>
      </c>
      <c r="G48" s="183"/>
      <c r="H48" s="35"/>
      <c r="J48" s="161"/>
      <c r="K48" s="162"/>
      <c r="L48" s="162"/>
      <c r="M48" s="162"/>
      <c r="N48" s="162"/>
      <c r="O48" s="162"/>
      <c r="P48" s="162"/>
      <c r="Q48" s="162"/>
    </row>
    <row r="49" spans="1:17" ht="15" customHeight="1">
      <c r="A49" s="35">
        <v>26</v>
      </c>
      <c r="B49" s="183" t="s">
        <v>1486</v>
      </c>
      <c r="C49" s="183" t="s">
        <v>1487</v>
      </c>
      <c r="D49" s="183" t="s">
        <v>1445</v>
      </c>
      <c r="E49" s="183">
        <v>15</v>
      </c>
      <c r="F49" s="183" t="s">
        <v>1301</v>
      </c>
      <c r="G49" s="183"/>
      <c r="H49" s="35"/>
      <c r="J49" s="161"/>
      <c r="K49" s="162"/>
      <c r="L49" s="162"/>
      <c r="M49" s="162"/>
      <c r="N49" s="162"/>
      <c r="O49" s="162"/>
      <c r="P49" s="162"/>
      <c r="Q49" s="162"/>
    </row>
    <row r="50" spans="1:17" ht="15" customHeight="1">
      <c r="A50" s="35">
        <v>27</v>
      </c>
      <c r="B50" s="183" t="s">
        <v>302</v>
      </c>
      <c r="C50" s="183" t="s">
        <v>1488</v>
      </c>
      <c r="D50" s="183" t="s">
        <v>1445</v>
      </c>
      <c r="E50" s="183">
        <v>15</v>
      </c>
      <c r="F50" s="183" t="s">
        <v>1301</v>
      </c>
      <c r="G50" s="183"/>
      <c r="H50" s="35"/>
      <c r="J50" s="161"/>
      <c r="K50" s="162"/>
      <c r="L50" s="162"/>
      <c r="M50" s="162"/>
      <c r="N50" s="162"/>
      <c r="O50" s="162"/>
      <c r="P50" s="162"/>
      <c r="Q50" s="162"/>
    </row>
    <row r="51" spans="1:17" ht="15" customHeight="1">
      <c r="A51" s="35">
        <v>28</v>
      </c>
      <c r="B51" s="183" t="s">
        <v>1489</v>
      </c>
      <c r="C51" s="183" t="s">
        <v>1490</v>
      </c>
      <c r="D51" s="183" t="s">
        <v>1445</v>
      </c>
      <c r="E51" s="183">
        <v>15</v>
      </c>
      <c r="F51" s="183" t="s">
        <v>1301</v>
      </c>
      <c r="G51" s="183"/>
      <c r="H51" s="35"/>
      <c r="J51" s="161"/>
      <c r="K51" s="162"/>
      <c r="L51" s="162"/>
      <c r="M51" s="162"/>
      <c r="N51" s="162"/>
      <c r="O51" s="162"/>
      <c r="P51" s="162"/>
      <c r="Q51" s="162"/>
    </row>
    <row r="52" spans="1:17" ht="15" customHeight="1">
      <c r="A52" s="35">
        <v>29</v>
      </c>
      <c r="B52" s="183" t="s">
        <v>1491</v>
      </c>
      <c r="C52" s="183" t="s">
        <v>1492</v>
      </c>
      <c r="D52" s="183" t="s">
        <v>1445</v>
      </c>
      <c r="E52" s="183">
        <v>25</v>
      </c>
      <c r="F52" s="183" t="s">
        <v>1301</v>
      </c>
      <c r="G52" s="183"/>
      <c r="H52" s="35"/>
      <c r="J52" s="161"/>
      <c r="K52" s="162"/>
      <c r="L52" s="162"/>
      <c r="M52" s="162"/>
      <c r="N52" s="162"/>
      <c r="O52" s="162"/>
      <c r="P52" s="162"/>
      <c r="Q52" s="162"/>
    </row>
    <row r="53" spans="1:17" ht="15" customHeight="1">
      <c r="A53" s="35">
        <v>30</v>
      </c>
      <c r="B53" s="183" t="s">
        <v>1493</v>
      </c>
      <c r="C53" s="183" t="s">
        <v>1494</v>
      </c>
      <c r="D53" s="183" t="s">
        <v>1445</v>
      </c>
      <c r="E53" s="183">
        <v>15</v>
      </c>
      <c r="F53" s="183" t="s">
        <v>1301</v>
      </c>
      <c r="G53" s="183"/>
      <c r="H53" s="35"/>
      <c r="J53" s="161"/>
      <c r="K53" s="162"/>
      <c r="L53" s="162"/>
      <c r="M53" s="162"/>
      <c r="N53" s="162"/>
      <c r="O53" s="162"/>
      <c r="P53" s="162"/>
      <c r="Q53" s="162"/>
    </row>
    <row r="54" spans="1:17" ht="15" customHeight="1">
      <c r="A54" s="35">
        <v>31</v>
      </c>
      <c r="B54" s="183" t="s">
        <v>1495</v>
      </c>
      <c r="C54" s="183" t="s">
        <v>1496</v>
      </c>
      <c r="D54" s="183" t="s">
        <v>1445</v>
      </c>
      <c r="E54" s="183">
        <v>18</v>
      </c>
      <c r="F54" s="183" t="s">
        <v>1301</v>
      </c>
      <c r="G54" s="183"/>
      <c r="H54" s="35"/>
      <c r="J54" s="161"/>
      <c r="K54" s="162"/>
      <c r="L54" s="162"/>
      <c r="M54" s="162"/>
      <c r="N54" s="162"/>
      <c r="O54" s="162"/>
      <c r="P54" s="162"/>
      <c r="Q54" s="162"/>
    </row>
    <row r="55" spans="1:17" ht="15" customHeight="1">
      <c r="A55" s="35">
        <v>32</v>
      </c>
      <c r="B55" s="183" t="s">
        <v>1497</v>
      </c>
      <c r="C55" s="183" t="s">
        <v>1498</v>
      </c>
      <c r="D55" s="183" t="s">
        <v>1445</v>
      </c>
      <c r="E55" s="183">
        <v>22</v>
      </c>
      <c r="F55" s="183" t="s">
        <v>1301</v>
      </c>
      <c r="G55" s="183"/>
      <c r="H55" s="35"/>
      <c r="J55" s="161"/>
      <c r="K55" s="162"/>
      <c r="L55" s="162"/>
      <c r="M55" s="162"/>
      <c r="N55" s="162"/>
      <c r="O55" s="162"/>
      <c r="P55" s="162"/>
      <c r="Q55" s="162"/>
    </row>
    <row r="56" spans="1:17" ht="15" customHeight="1">
      <c r="A56" s="35">
        <v>33</v>
      </c>
      <c r="B56" s="183" t="s">
        <v>1499</v>
      </c>
      <c r="C56" s="183" t="s">
        <v>1500</v>
      </c>
      <c r="D56" s="183" t="s">
        <v>1445</v>
      </c>
      <c r="E56" s="183">
        <v>20</v>
      </c>
      <c r="F56" s="183" t="s">
        <v>1301</v>
      </c>
      <c r="G56" s="183"/>
      <c r="H56" s="35"/>
      <c r="J56" s="161"/>
      <c r="K56" s="162"/>
      <c r="L56" s="162"/>
      <c r="M56" s="162"/>
      <c r="N56" s="162"/>
      <c r="O56" s="162"/>
      <c r="P56" s="162"/>
      <c r="Q56" s="162"/>
    </row>
    <row r="57" spans="1:17" ht="15" customHeight="1">
      <c r="A57" s="35">
        <v>34</v>
      </c>
      <c r="B57" s="183" t="s">
        <v>1501</v>
      </c>
      <c r="C57" s="183" t="s">
        <v>1502</v>
      </c>
      <c r="D57" s="183" t="s">
        <v>1445</v>
      </c>
      <c r="E57" s="183">
        <v>15</v>
      </c>
      <c r="F57" s="183"/>
      <c r="G57" s="183"/>
      <c r="H57" s="35"/>
      <c r="J57" s="161"/>
      <c r="K57" s="162"/>
      <c r="L57" s="162"/>
      <c r="M57" s="162"/>
      <c r="N57" s="162"/>
      <c r="O57" s="162"/>
      <c r="P57" s="162"/>
      <c r="Q57" s="162"/>
    </row>
    <row r="58" spans="1:17" ht="15" customHeight="1">
      <c r="A58" s="35">
        <v>35</v>
      </c>
      <c r="B58" s="183" t="s">
        <v>1503</v>
      </c>
      <c r="C58" s="183" t="s">
        <v>1504</v>
      </c>
      <c r="D58" s="183" t="s">
        <v>1445</v>
      </c>
      <c r="E58" s="183">
        <v>25</v>
      </c>
      <c r="F58" s="183"/>
      <c r="G58" s="183"/>
      <c r="H58" s="35"/>
      <c r="J58" s="161"/>
      <c r="K58" s="162"/>
      <c r="L58" s="162"/>
      <c r="M58" s="162"/>
      <c r="N58" s="162"/>
      <c r="O58" s="162"/>
      <c r="P58" s="162"/>
      <c r="Q58" s="162"/>
    </row>
    <row r="59" spans="1:17" ht="15" customHeight="1">
      <c r="A59" s="35">
        <v>36</v>
      </c>
      <c r="B59" s="183" t="s">
        <v>1505</v>
      </c>
      <c r="C59" s="183" t="s">
        <v>1506</v>
      </c>
      <c r="D59" s="183" t="s">
        <v>1445</v>
      </c>
      <c r="E59" s="183">
        <v>14</v>
      </c>
      <c r="F59" s="183"/>
      <c r="G59" s="183"/>
      <c r="H59" s="183" t="s">
        <v>296</v>
      </c>
      <c r="J59" s="161"/>
      <c r="K59" s="162"/>
      <c r="L59" s="162"/>
      <c r="M59" s="162"/>
      <c r="N59" s="162"/>
      <c r="O59" s="162"/>
      <c r="P59" s="162"/>
      <c r="Q59" s="162"/>
    </row>
    <row r="60" spans="1:17" ht="15" customHeight="1">
      <c r="A60" s="35">
        <v>37</v>
      </c>
      <c r="B60" s="183" t="s">
        <v>596</v>
      </c>
      <c r="C60" s="183" t="s">
        <v>1507</v>
      </c>
      <c r="D60" s="183" t="s">
        <v>1445</v>
      </c>
      <c r="E60" s="183">
        <v>15</v>
      </c>
      <c r="F60" s="183"/>
      <c r="G60" s="183"/>
      <c r="H60" s="35"/>
      <c r="J60" s="161"/>
      <c r="K60" s="162"/>
      <c r="L60" s="162"/>
      <c r="M60" s="162"/>
      <c r="N60" s="162"/>
      <c r="O60" s="162"/>
      <c r="P60" s="162"/>
      <c r="Q60" s="162"/>
    </row>
    <row r="61" spans="1:17" ht="15" customHeight="1">
      <c r="A61" s="35">
        <v>38</v>
      </c>
      <c r="B61" s="183" t="s">
        <v>1508</v>
      </c>
      <c r="C61" s="183" t="s">
        <v>1509</v>
      </c>
      <c r="D61" s="183" t="s">
        <v>1445</v>
      </c>
      <c r="E61" s="183">
        <v>15</v>
      </c>
      <c r="F61" s="183"/>
      <c r="G61" s="183"/>
      <c r="H61" s="35"/>
      <c r="J61" s="161"/>
      <c r="K61" s="162"/>
      <c r="L61" s="162"/>
      <c r="M61" s="162"/>
      <c r="N61" s="162"/>
      <c r="O61" s="162"/>
      <c r="P61" s="162"/>
      <c r="Q61" s="162"/>
    </row>
    <row r="62" spans="1:17" ht="15" customHeight="1">
      <c r="A62" s="35">
        <v>39</v>
      </c>
      <c r="B62" s="183" t="s">
        <v>1253</v>
      </c>
      <c r="C62" s="183" t="s">
        <v>1510</v>
      </c>
      <c r="D62" s="183" t="s">
        <v>1445</v>
      </c>
      <c r="E62" s="183">
        <v>10</v>
      </c>
      <c r="F62" s="183" t="s">
        <v>74</v>
      </c>
      <c r="G62" s="183" t="s">
        <v>593</v>
      </c>
      <c r="H62" s="35"/>
      <c r="J62" s="161"/>
      <c r="K62" s="162"/>
      <c r="L62" s="162"/>
      <c r="M62" s="162"/>
      <c r="N62" s="162"/>
      <c r="O62" s="162"/>
      <c r="P62" s="162"/>
      <c r="Q62" s="162"/>
    </row>
    <row r="63" spans="1:17" ht="15" customHeight="1">
      <c r="A63" s="35">
        <v>40</v>
      </c>
      <c r="B63" s="184" t="s">
        <v>1511</v>
      </c>
      <c r="C63" s="183" t="s">
        <v>1512</v>
      </c>
      <c r="D63" s="183" t="s">
        <v>1445</v>
      </c>
      <c r="E63" s="183">
        <v>15</v>
      </c>
      <c r="F63" s="183"/>
      <c r="G63" s="183"/>
      <c r="H63" s="35"/>
      <c r="J63" s="161"/>
      <c r="K63" s="162"/>
      <c r="L63" s="162"/>
      <c r="M63" s="162"/>
      <c r="N63" s="162"/>
      <c r="O63" s="162"/>
      <c r="P63" s="162"/>
      <c r="Q63" s="162"/>
    </row>
    <row r="64" spans="1:17" ht="15" customHeight="1">
      <c r="A64" s="35">
        <v>41</v>
      </c>
      <c r="B64" s="183" t="s">
        <v>1513</v>
      </c>
      <c r="C64" s="183" t="s">
        <v>1514</v>
      </c>
      <c r="D64" s="183" t="s">
        <v>1445</v>
      </c>
      <c r="E64" s="183">
        <v>20</v>
      </c>
      <c r="F64" s="183"/>
      <c r="G64" s="183"/>
      <c r="H64" s="183" t="s">
        <v>296</v>
      </c>
      <c r="J64" s="161"/>
      <c r="K64" s="162"/>
      <c r="L64" s="162"/>
      <c r="M64" s="162"/>
      <c r="N64" s="162"/>
      <c r="O64" s="162"/>
      <c r="P64" s="162"/>
      <c r="Q64" s="162"/>
    </row>
    <row r="65" spans="1:17" ht="15" customHeight="1">
      <c r="A65" s="35">
        <v>42</v>
      </c>
      <c r="B65" s="183" t="s">
        <v>739</v>
      </c>
      <c r="C65" s="183" t="s">
        <v>1515</v>
      </c>
      <c r="D65" s="183" t="s">
        <v>1445</v>
      </c>
      <c r="E65" s="183">
        <v>25</v>
      </c>
      <c r="F65" s="183"/>
      <c r="G65" s="183"/>
      <c r="H65" s="183" t="s">
        <v>296</v>
      </c>
      <c r="J65" s="161"/>
      <c r="K65" s="162"/>
      <c r="L65" s="162"/>
      <c r="M65" s="162"/>
      <c r="N65" s="162"/>
      <c r="O65" s="162"/>
      <c r="P65" s="162"/>
      <c r="Q65" s="162"/>
    </row>
    <row r="66" spans="1:17" ht="15" customHeight="1">
      <c r="A66" s="35">
        <v>43</v>
      </c>
      <c r="B66" s="183" t="s">
        <v>1516</v>
      </c>
      <c r="C66" s="183" t="s">
        <v>1517</v>
      </c>
      <c r="D66" s="183" t="s">
        <v>1445</v>
      </c>
      <c r="E66" s="183">
        <v>30</v>
      </c>
      <c r="F66" s="183"/>
      <c r="G66" s="183"/>
      <c r="H66" s="183"/>
      <c r="J66" s="161"/>
      <c r="K66" s="162"/>
      <c r="L66" s="162"/>
      <c r="M66" s="162"/>
      <c r="N66" s="162"/>
      <c r="O66" s="162"/>
      <c r="P66" s="162"/>
      <c r="Q66" s="162"/>
    </row>
    <row r="67" spans="1:17" ht="15" customHeight="1">
      <c r="A67" s="35">
        <v>44</v>
      </c>
      <c r="B67" s="183" t="s">
        <v>1518</v>
      </c>
      <c r="C67" s="183" t="s">
        <v>1519</v>
      </c>
      <c r="D67" s="183" t="s">
        <v>1445</v>
      </c>
      <c r="E67" s="183">
        <v>20</v>
      </c>
      <c r="F67" s="183"/>
      <c r="G67" s="183"/>
      <c r="H67" s="35"/>
      <c r="J67" s="161"/>
      <c r="K67" s="162"/>
      <c r="L67" s="162"/>
      <c r="M67" s="162"/>
      <c r="N67" s="162"/>
      <c r="O67" s="162"/>
      <c r="P67" s="162"/>
      <c r="Q67" s="162"/>
    </row>
    <row r="68" spans="1:17" ht="15" customHeight="1">
      <c r="A68" s="35">
        <v>45</v>
      </c>
      <c r="B68" s="183" t="s">
        <v>1520</v>
      </c>
      <c r="C68" s="183" t="s">
        <v>1521</v>
      </c>
      <c r="D68" s="183" t="s">
        <v>1445</v>
      </c>
      <c r="E68" s="183">
        <v>16</v>
      </c>
      <c r="F68" s="183"/>
      <c r="G68" s="183"/>
      <c r="H68" s="35"/>
      <c r="J68" s="161"/>
      <c r="K68" s="162"/>
      <c r="L68" s="162"/>
      <c r="M68" s="162"/>
      <c r="N68" s="162"/>
      <c r="O68" s="162"/>
      <c r="P68" s="162"/>
      <c r="Q68" s="162"/>
    </row>
    <row r="69" spans="1:17" ht="15" customHeight="1">
      <c r="A69" s="35">
        <v>46</v>
      </c>
      <c r="B69" s="183" t="s">
        <v>965</v>
      </c>
      <c r="C69" s="183" t="s">
        <v>1522</v>
      </c>
      <c r="D69" s="183" t="s">
        <v>1445</v>
      </c>
      <c r="E69" s="183">
        <v>15</v>
      </c>
      <c r="F69" s="183"/>
      <c r="G69" s="183"/>
      <c r="H69" s="35"/>
      <c r="J69" s="161"/>
      <c r="K69" s="162"/>
      <c r="L69" s="162"/>
      <c r="M69" s="162"/>
      <c r="N69" s="162"/>
      <c r="O69" s="162"/>
      <c r="P69" s="162"/>
      <c r="Q69" s="162"/>
    </row>
    <row r="70" spans="1:17" ht="15" customHeight="1">
      <c r="A70" s="35">
        <v>47</v>
      </c>
      <c r="B70" s="183" t="s">
        <v>1049</v>
      </c>
      <c r="C70" s="183" t="s">
        <v>1523</v>
      </c>
      <c r="D70" s="183" t="s">
        <v>1445</v>
      </c>
      <c r="E70" s="183">
        <v>25</v>
      </c>
      <c r="F70" s="183"/>
      <c r="G70" s="183"/>
      <c r="H70" s="35"/>
      <c r="J70" s="161"/>
      <c r="K70" s="162"/>
      <c r="L70" s="162"/>
      <c r="M70" s="162"/>
      <c r="N70" s="162"/>
      <c r="O70" s="162"/>
      <c r="P70" s="162"/>
      <c r="Q70" s="162"/>
    </row>
    <row r="71" spans="1:17" ht="15" customHeight="1">
      <c r="A71" s="35">
        <v>48</v>
      </c>
      <c r="B71" s="183" t="s">
        <v>1524</v>
      </c>
      <c r="C71" s="183" t="s">
        <v>1525</v>
      </c>
      <c r="D71" s="183" t="s">
        <v>1445</v>
      </c>
      <c r="E71" s="183">
        <v>17</v>
      </c>
      <c r="F71" s="183"/>
      <c r="G71" s="183"/>
      <c r="H71" s="35"/>
      <c r="J71" s="161"/>
      <c r="K71" s="162"/>
      <c r="L71" s="162"/>
      <c r="M71" s="162"/>
      <c r="N71" s="162"/>
      <c r="O71" s="162"/>
      <c r="P71" s="162"/>
      <c r="Q71" s="162"/>
    </row>
    <row r="72" spans="1:17" ht="15" customHeight="1">
      <c r="A72" s="35">
        <v>49</v>
      </c>
      <c r="B72" s="183" t="s">
        <v>1526</v>
      </c>
      <c r="C72" s="183" t="s">
        <v>1527</v>
      </c>
      <c r="D72" s="183" t="s">
        <v>1445</v>
      </c>
      <c r="E72" s="183">
        <v>15</v>
      </c>
      <c r="F72" s="183"/>
      <c r="G72" s="183"/>
      <c r="H72" s="35"/>
      <c r="J72" s="161"/>
      <c r="K72" s="162"/>
      <c r="L72" s="162"/>
      <c r="M72" s="162"/>
      <c r="N72" s="162"/>
      <c r="O72" s="162"/>
      <c r="P72" s="162"/>
      <c r="Q72" s="162"/>
    </row>
    <row r="73" spans="1:17" ht="15" customHeight="1">
      <c r="A73" s="30">
        <v>50</v>
      </c>
      <c r="B73" s="182"/>
      <c r="C73" s="182"/>
      <c r="D73" s="182"/>
      <c r="E73" s="182"/>
      <c r="F73" s="182"/>
      <c r="G73" s="182"/>
      <c r="H73" s="182"/>
      <c r="J73" s="161"/>
      <c r="K73" s="162"/>
      <c r="L73" s="162"/>
      <c r="M73" s="162"/>
      <c r="N73" s="162"/>
      <c r="O73" s="162"/>
      <c r="P73" s="162"/>
      <c r="Q73" s="162"/>
    </row>
    <row r="74" spans="1:17" ht="15" customHeight="1">
      <c r="A74" s="30">
        <v>51</v>
      </c>
      <c r="B74" s="35"/>
      <c r="C74" s="35"/>
      <c r="D74" s="35"/>
      <c r="E74" s="35"/>
      <c r="F74" s="35"/>
      <c r="G74" s="35"/>
      <c r="H74" s="35"/>
      <c r="J74" s="161"/>
      <c r="K74" s="162"/>
      <c r="L74" s="162"/>
      <c r="M74" s="162"/>
      <c r="N74" s="162"/>
      <c r="O74" s="162"/>
      <c r="P74" s="162"/>
      <c r="Q74" s="162"/>
    </row>
    <row r="75" spans="1:17" ht="15" customHeight="1">
      <c r="A75" s="31" t="s">
        <v>362</v>
      </c>
      <c r="J75" s="161"/>
      <c r="K75" s="162"/>
      <c r="L75" s="162"/>
      <c r="M75" s="162"/>
      <c r="N75" s="162"/>
      <c r="O75" s="162"/>
      <c r="P75" s="162"/>
      <c r="Q75" s="162"/>
    </row>
    <row r="76" spans="1:17" ht="15" customHeight="1">
      <c r="A76" s="30" t="s">
        <v>363</v>
      </c>
      <c r="B76" s="32"/>
      <c r="D76" s="50"/>
      <c r="E76" s="50"/>
      <c r="F76" s="50"/>
      <c r="G76" s="50"/>
      <c r="J76" s="161"/>
      <c r="K76" s="162"/>
      <c r="L76" s="162"/>
      <c r="M76" s="162"/>
      <c r="N76" s="162"/>
      <c r="O76" s="162"/>
      <c r="P76" s="162"/>
      <c r="Q76" s="162"/>
    </row>
    <row r="77" spans="1:17" ht="15" customHeight="1">
      <c r="A77" s="30" t="s">
        <v>364</v>
      </c>
      <c r="D77" s="50"/>
      <c r="E77" s="50"/>
      <c r="F77" s="50"/>
      <c r="G77" s="50"/>
      <c r="J77" s="161"/>
      <c r="K77" s="162"/>
      <c r="L77" s="162"/>
      <c r="M77" s="162"/>
      <c r="N77" s="162"/>
      <c r="O77" s="162"/>
      <c r="P77" s="162"/>
      <c r="Q77" s="162"/>
    </row>
    <row r="78" spans="1:17" ht="15" customHeight="1">
      <c r="A78" s="30" t="s">
        <v>365</v>
      </c>
      <c r="D78" s="50"/>
      <c r="E78" s="50"/>
      <c r="F78" s="50"/>
      <c r="G78" s="50"/>
      <c r="J78" s="161"/>
      <c r="K78" s="162"/>
      <c r="L78" s="162"/>
      <c r="M78" s="162"/>
      <c r="N78" s="162"/>
      <c r="O78" s="162"/>
      <c r="P78" s="162"/>
      <c r="Q78" s="162"/>
    </row>
    <row r="79" spans="1:17" ht="15" customHeight="1">
      <c r="A79" s="32" t="s">
        <v>366</v>
      </c>
      <c r="C79" s="50"/>
      <c r="D79" s="30" t="s">
        <v>1528</v>
      </c>
      <c r="E79" s="51"/>
      <c r="G79" s="51"/>
      <c r="J79" s="161"/>
      <c r="K79" s="162"/>
      <c r="L79" s="162"/>
      <c r="M79" s="162"/>
      <c r="N79" s="162"/>
      <c r="O79" s="162"/>
      <c r="P79" s="162"/>
      <c r="Q79" s="162"/>
    </row>
    <row r="80" spans="1:17" ht="16" customHeight="1">
      <c r="A80" s="51"/>
      <c r="B80" s="51"/>
      <c r="C80" s="30" t="s">
        <v>368</v>
      </c>
      <c r="D80" s="111" t="str">
        <f>+D4</f>
        <v>Abdul Razzaq</v>
      </c>
      <c r="E80" s="111" t="s">
        <v>369</v>
      </c>
      <c r="F80" s="111" t="str">
        <f>+E4</f>
        <v>0300-3212418</v>
      </c>
      <c r="G80" s="30" t="s">
        <v>370</v>
      </c>
      <c r="J80" s="161"/>
      <c r="K80" s="162"/>
      <c r="L80" s="162"/>
      <c r="M80" s="162"/>
      <c r="N80" s="162"/>
      <c r="O80" s="162"/>
      <c r="P80" s="162"/>
      <c r="Q80" s="162"/>
    </row>
    <row r="81" spans="1:17" ht="15" customHeight="1">
      <c r="A81" s="30" t="s">
        <v>371</v>
      </c>
      <c r="E81" s="50"/>
      <c r="G81" s="50"/>
      <c r="J81" s="161"/>
      <c r="K81" s="162"/>
      <c r="L81" s="162"/>
      <c r="M81" s="162"/>
      <c r="N81" s="162"/>
      <c r="O81" s="162"/>
      <c r="P81" s="162"/>
      <c r="Q81" s="162"/>
    </row>
    <row r="82" spans="1:17" ht="16" customHeight="1">
      <c r="A82" s="51"/>
      <c r="B82" s="51"/>
      <c r="C82" s="30" t="s">
        <v>368</v>
      </c>
      <c r="D82" s="107" t="s">
        <v>743</v>
      </c>
      <c r="E82" s="30" t="s">
        <v>369</v>
      </c>
      <c r="F82" s="107" t="s">
        <v>1529</v>
      </c>
      <c r="G82" s="30" t="s">
        <v>370</v>
      </c>
      <c r="J82" s="161"/>
      <c r="K82" s="162"/>
      <c r="L82" s="162"/>
      <c r="M82" s="162"/>
      <c r="N82" s="162"/>
      <c r="O82" s="162"/>
      <c r="P82" s="162"/>
      <c r="Q82" s="162"/>
    </row>
    <row r="83" spans="1:17" ht="15" customHeight="1">
      <c r="A83" s="32" t="s">
        <v>374</v>
      </c>
      <c r="J83" s="161"/>
      <c r="K83" s="162"/>
      <c r="L83" s="162"/>
      <c r="M83" s="162"/>
      <c r="N83" s="162"/>
      <c r="O83" s="162"/>
      <c r="P83" s="162"/>
      <c r="Q83" s="162"/>
    </row>
    <row r="84" spans="1:17" ht="15" customHeight="1">
      <c r="J84" s="161"/>
      <c r="K84" s="162"/>
      <c r="L84" s="162"/>
      <c r="M84" s="162"/>
      <c r="N84" s="162"/>
      <c r="O84" s="162"/>
      <c r="P84" s="162"/>
    </row>
    <row r="85" spans="1:17">
      <c r="A85" s="32" t="s">
        <v>375</v>
      </c>
    </row>
    <row r="86" spans="1:17">
      <c r="B86" s="52" t="s">
        <v>33</v>
      </c>
      <c r="C86" s="52" t="s">
        <v>376</v>
      </c>
      <c r="E86" s="64" t="s">
        <v>377</v>
      </c>
      <c r="G86" s="52" t="s">
        <v>378</v>
      </c>
    </row>
    <row r="87" spans="1:17">
      <c r="A87" s="30">
        <v>1</v>
      </c>
      <c r="B87" s="30" t="s">
        <v>379</v>
      </c>
      <c r="E87" s="30" t="s">
        <v>380</v>
      </c>
      <c r="G87" s="35" t="s">
        <v>381</v>
      </c>
    </row>
    <row r="88" spans="1:17">
      <c r="A88" s="30">
        <v>2</v>
      </c>
      <c r="B88" s="30" t="s">
        <v>382</v>
      </c>
      <c r="E88" s="30" t="s">
        <v>383</v>
      </c>
      <c r="G88" s="35" t="s">
        <v>384</v>
      </c>
    </row>
    <row r="89" spans="1:17">
      <c r="A89" s="30">
        <v>3</v>
      </c>
      <c r="B89" s="30" t="s">
        <v>385</v>
      </c>
      <c r="E89" s="30" t="s">
        <v>386</v>
      </c>
      <c r="G89" s="35" t="s">
        <v>381</v>
      </c>
    </row>
    <row r="90" spans="1:17">
      <c r="A90" s="30">
        <v>4</v>
      </c>
      <c r="B90" s="30" t="s">
        <v>387</v>
      </c>
      <c r="E90" s="30" t="s">
        <v>383</v>
      </c>
      <c r="G90" s="35" t="s">
        <v>384</v>
      </c>
    </row>
    <row r="91" spans="1:17">
      <c r="A91" s="30">
        <v>5</v>
      </c>
      <c r="B91" s="30" t="s">
        <v>388</v>
      </c>
      <c r="E91" s="30" t="s">
        <v>389</v>
      </c>
      <c r="G91" s="35" t="s">
        <v>295</v>
      </c>
    </row>
    <row r="92" spans="1:17">
      <c r="A92" s="30">
        <v>6</v>
      </c>
      <c r="B92" s="30" t="s">
        <v>390</v>
      </c>
      <c r="E92" s="30" t="s">
        <v>391</v>
      </c>
      <c r="G92" s="35" t="s">
        <v>295</v>
      </c>
    </row>
    <row r="93" spans="1:17">
      <c r="A93" s="32" t="s">
        <v>392</v>
      </c>
    </row>
    <row r="94" spans="1:17">
      <c r="B94" s="52" t="s">
        <v>393</v>
      </c>
      <c r="E94" s="64" t="s">
        <v>394</v>
      </c>
      <c r="G94" s="52" t="s">
        <v>378</v>
      </c>
    </row>
    <row r="95" spans="1:17">
      <c r="A95" s="30">
        <v>1</v>
      </c>
      <c r="B95" s="30" t="s">
        <v>395</v>
      </c>
      <c r="E95" s="30" t="s">
        <v>396</v>
      </c>
      <c r="G95" s="35">
        <v>35</v>
      </c>
    </row>
    <row r="96" spans="1:17">
      <c r="A96" s="30">
        <v>2</v>
      </c>
      <c r="B96" s="30" t="s">
        <v>397</v>
      </c>
      <c r="E96" s="30" t="s">
        <v>396</v>
      </c>
      <c r="G96" s="35">
        <v>11</v>
      </c>
    </row>
    <row r="97" spans="1:8">
      <c r="A97" s="30">
        <v>3</v>
      </c>
      <c r="B97" s="30" t="s">
        <v>398</v>
      </c>
      <c r="E97" s="30" t="s">
        <v>396</v>
      </c>
      <c r="G97" s="35">
        <v>3</v>
      </c>
    </row>
    <row r="98" spans="1:8">
      <c r="A98" s="30">
        <v>4</v>
      </c>
      <c r="B98" s="30" t="s">
        <v>399</v>
      </c>
      <c r="E98" s="30" t="s">
        <v>396</v>
      </c>
      <c r="G98" s="35"/>
    </row>
    <row r="99" spans="1:8">
      <c r="A99" s="30">
        <v>5</v>
      </c>
      <c r="B99" s="30" t="s">
        <v>400</v>
      </c>
      <c r="E99" s="30" t="s">
        <v>396</v>
      </c>
      <c r="G99" s="35">
        <v>800</v>
      </c>
    </row>
    <row r="100" spans="1:8">
      <c r="A100" s="30">
        <v>6</v>
      </c>
      <c r="B100" s="30" t="s">
        <v>401</v>
      </c>
      <c r="E100" s="30" t="s">
        <v>396</v>
      </c>
      <c r="G100" s="35">
        <v>57</v>
      </c>
    </row>
    <row r="101" spans="1:8">
      <c r="A101" s="30">
        <v>7</v>
      </c>
      <c r="B101" s="30" t="s">
        <v>402</v>
      </c>
      <c r="E101" s="83" t="s">
        <v>403</v>
      </c>
      <c r="G101" s="35" t="s">
        <v>1025</v>
      </c>
    </row>
    <row r="102" spans="1:8">
      <c r="A102" s="30">
        <v>8</v>
      </c>
      <c r="B102" s="30" t="s">
        <v>404</v>
      </c>
      <c r="E102" s="83" t="s">
        <v>405</v>
      </c>
      <c r="G102" s="35" t="s">
        <v>1026</v>
      </c>
    </row>
    <row r="103" spans="1:8">
      <c r="A103" s="32" t="s">
        <v>406</v>
      </c>
    </row>
    <row r="104" spans="1:8">
      <c r="B104" s="52" t="s">
        <v>393</v>
      </c>
      <c r="G104" s="52" t="s">
        <v>378</v>
      </c>
    </row>
    <row r="105" spans="1:8">
      <c r="A105" s="30">
        <v>1</v>
      </c>
      <c r="B105" s="30" t="s">
        <v>407</v>
      </c>
      <c r="G105" s="35"/>
    </row>
    <row r="106" spans="1:8">
      <c r="A106" s="30">
        <v>2</v>
      </c>
      <c r="B106" s="30" t="s">
        <v>408</v>
      </c>
      <c r="E106" s="83" t="s">
        <v>409</v>
      </c>
      <c r="G106" s="35"/>
    </row>
    <row r="107" spans="1:8">
      <c r="A107" s="30">
        <v>3</v>
      </c>
      <c r="B107" s="30" t="s">
        <v>411</v>
      </c>
      <c r="E107" s="83" t="s">
        <v>412</v>
      </c>
      <c r="G107" s="35"/>
    </row>
    <row r="108" spans="1:8">
      <c r="A108" s="30">
        <v>4</v>
      </c>
      <c r="B108" s="32" t="s">
        <v>413</v>
      </c>
      <c r="G108" s="35"/>
    </row>
    <row r="109" spans="1:8">
      <c r="B109" s="52" t="s">
        <v>393</v>
      </c>
      <c r="F109" s="52" t="s">
        <v>414</v>
      </c>
    </row>
    <row r="110" spans="1:8">
      <c r="A110" s="30">
        <v>1</v>
      </c>
      <c r="B110" s="30" t="s">
        <v>415</v>
      </c>
      <c r="E110" s="83" t="s">
        <v>416</v>
      </c>
      <c r="F110" s="50"/>
      <c r="G110" s="50" t="s">
        <v>295</v>
      </c>
      <c r="H110" s="50"/>
    </row>
    <row r="111" spans="1:8">
      <c r="A111" s="30">
        <v>2</v>
      </c>
      <c r="B111" s="30" t="s">
        <v>417</v>
      </c>
      <c r="F111" s="50"/>
      <c r="G111" s="50"/>
      <c r="H111" s="50"/>
    </row>
    <row r="112" spans="1:8">
      <c r="A112" s="30">
        <v>3</v>
      </c>
      <c r="B112" s="30" t="s">
        <v>418</v>
      </c>
      <c r="D112" s="33" t="s">
        <v>419</v>
      </c>
      <c r="F112" s="50"/>
      <c r="G112" s="50" t="s">
        <v>1530</v>
      </c>
      <c r="H112" s="50"/>
    </row>
    <row r="113" spans="1:8">
      <c r="A113" s="30">
        <v>4</v>
      </c>
      <c r="B113" s="30" t="s">
        <v>421</v>
      </c>
      <c r="F113" s="50"/>
      <c r="G113" s="50"/>
      <c r="H113" s="50"/>
    </row>
    <row r="114" spans="1:8">
      <c r="A114" s="30">
        <v>5</v>
      </c>
      <c r="B114" s="30" t="s">
        <v>422</v>
      </c>
      <c r="F114" s="50" t="s">
        <v>1531</v>
      </c>
      <c r="G114" s="50" t="s">
        <v>811</v>
      </c>
      <c r="H114"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5:G100" xr:uid="{00000000-0002-0000-1B00-000000000000}">
      <formula1>0</formula1>
    </dataValidation>
    <dataValidation type="list" allowBlank="1" showInputMessage="1" showErrorMessage="1" sqref="G87" xr:uid="{00000000-0002-0000-1B00-000001000000}">
      <formula1>"Clear,Some,Not clear"</formula1>
    </dataValidation>
    <dataValidation type="list" allowBlank="1" showInputMessage="1" showErrorMessage="1" sqref="G88 G90" xr:uid="{00000000-0002-0000-1B00-000002000000}">
      <formula1>"Most,Few,None"</formula1>
    </dataValidation>
    <dataValidation type="list" allowBlank="1" showInputMessage="1" showErrorMessage="1" sqref="G89" xr:uid="{00000000-0002-0000-1B00-000003000000}">
      <formula1>"Clear,Mixed,Not clear"</formula1>
    </dataValidation>
    <dataValidation type="list" allowBlank="1" showInputMessage="1" showErrorMessage="1" sqref="G91" xr:uid="{00000000-0002-0000-1B00-000004000000}">
      <formula1>"Yes,Some confusion,No"</formula1>
    </dataValidation>
    <dataValidation type="list" allowBlank="1" showInputMessage="1" showErrorMessage="1" sqref="G92" xr:uid="{00000000-0002-0000-1B00-000005000000}">
      <formula1>"Yes,Some,No"</formula1>
    </dataValidation>
  </dataValidations>
  <hyperlinks>
    <hyperlink ref="H4" r:id="rId1" xr:uid="{00000000-0004-0000-1B00-000000000000}"/>
  </hyperlinks>
  <pageMargins left="0.25" right="0.25" top="0.75" bottom="0.75" header="0.3" footer="0.3"/>
  <pageSetup paperSize="9" orientation="portrait" horizontalDpi="0" verticalDpi="0"/>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theme="7" tint="-0.249977111117893"/>
  </sheetPr>
  <dimension ref="A1:I109"/>
  <sheetViews>
    <sheetView view="pageBreakPreview"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+D8S1!F1</f>
        <v>45990</v>
      </c>
      <c r="G1" s="60" t="s">
        <v>236</v>
      </c>
      <c r="H1" s="68">
        <f>+D8S1!H1</f>
        <v>8</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1532</v>
      </c>
      <c r="C4" s="81" t="str">
        <f>+D8S1!C4</f>
        <v>Dadu</v>
      </c>
      <c r="D4" s="72" t="s">
        <v>1533</v>
      </c>
      <c r="E4" s="72" t="s">
        <v>1534</v>
      </c>
      <c r="F4" s="73" t="s">
        <v>1535</v>
      </c>
      <c r="G4" s="72" t="s">
        <v>1536</v>
      </c>
      <c r="H4" s="136" t="s">
        <v>1537</v>
      </c>
    </row>
    <row r="5" spans="1:8">
      <c r="A5" s="31" t="s">
        <v>248</v>
      </c>
    </row>
    <row r="6" spans="1:8" s="38" customFormat="1" ht="28" customHeight="1">
      <c r="A6" s="273" t="s">
        <v>249</v>
      </c>
      <c r="B6" s="274"/>
      <c r="C6" s="36">
        <v>43</v>
      </c>
      <c r="D6" s="37" t="s">
        <v>250</v>
      </c>
      <c r="E6" s="74">
        <v>43</v>
      </c>
      <c r="F6" s="275" t="s">
        <v>251</v>
      </c>
      <c r="G6" s="276"/>
      <c r="H6" s="36">
        <v>899</v>
      </c>
    </row>
    <row r="7" spans="1:8" s="38" customFormat="1" ht="42" customHeight="1">
      <c r="A7" s="273" t="s">
        <v>252</v>
      </c>
      <c r="B7" s="274"/>
      <c r="C7" s="36">
        <v>30</v>
      </c>
      <c r="D7" s="39" t="s">
        <v>253</v>
      </c>
      <c r="E7" s="74">
        <v>28</v>
      </c>
      <c r="F7" s="275" t="s">
        <v>254</v>
      </c>
      <c r="G7" s="276"/>
      <c r="H7" s="36">
        <v>40</v>
      </c>
    </row>
    <row r="8" spans="1:8" s="38" customFormat="1" ht="28" customHeight="1">
      <c r="A8" s="273" t="s">
        <v>255</v>
      </c>
      <c r="B8" s="274"/>
      <c r="C8" s="36">
        <v>3</v>
      </c>
      <c r="D8" s="40" t="s">
        <v>256</v>
      </c>
      <c r="E8" s="74"/>
      <c r="F8" s="275" t="s">
        <v>257</v>
      </c>
      <c r="G8" s="276"/>
      <c r="H8" s="36">
        <v>860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171"/>
      <c r="G14" s="171"/>
      <c r="H14" s="170" t="s">
        <v>270</v>
      </c>
    </row>
    <row r="15" spans="1:8" ht="15" customHeight="1">
      <c r="A15" s="30">
        <v>1</v>
      </c>
      <c r="B15" s="77" t="s">
        <v>271</v>
      </c>
      <c r="D15" s="73">
        <v>25</v>
      </c>
      <c r="E15" s="172" t="s">
        <v>272</v>
      </c>
      <c r="F15" s="172"/>
      <c r="G15" s="172"/>
      <c r="H15" s="173"/>
    </row>
    <row r="16" spans="1:8" ht="15" customHeight="1">
      <c r="A16" s="30">
        <v>2</v>
      </c>
      <c r="B16" s="77" t="s">
        <v>273</v>
      </c>
      <c r="D16" s="73">
        <v>22</v>
      </c>
      <c r="E16" s="172" t="s">
        <v>274</v>
      </c>
      <c r="F16" s="172"/>
      <c r="G16" s="172"/>
      <c r="H16" s="173"/>
    </row>
    <row r="17" spans="1:9" ht="15" customHeight="1">
      <c r="A17" s="30">
        <v>3</v>
      </c>
      <c r="B17" s="77" t="s">
        <v>275</v>
      </c>
      <c r="D17" s="73">
        <v>28</v>
      </c>
      <c r="E17" s="172" t="s">
        <v>276</v>
      </c>
      <c r="F17" s="172"/>
      <c r="G17" s="172"/>
      <c r="H17" s="173"/>
    </row>
    <row r="18" spans="1:9" ht="15" customHeight="1">
      <c r="A18" s="30">
        <v>4</v>
      </c>
      <c r="B18" s="77" t="s">
        <v>277</v>
      </c>
      <c r="D18" s="73">
        <v>26</v>
      </c>
      <c r="E18" s="172" t="s">
        <v>278</v>
      </c>
      <c r="F18" s="172"/>
      <c r="G18" s="172"/>
      <c r="H18" s="173"/>
    </row>
    <row r="19" spans="1:9" ht="15" customHeight="1">
      <c r="A19" s="30">
        <v>5</v>
      </c>
      <c r="B19" s="77" t="s">
        <v>279</v>
      </c>
      <c r="D19" s="73"/>
      <c r="E19" s="172" t="s">
        <v>280</v>
      </c>
      <c r="F19" s="172"/>
      <c r="G19" s="172"/>
      <c r="H19" s="173"/>
    </row>
    <row r="20" spans="1:9" ht="15" customHeight="1">
      <c r="A20" s="30">
        <v>6</v>
      </c>
      <c r="B20" s="77" t="s">
        <v>281</v>
      </c>
      <c r="D20" s="73"/>
      <c r="E20" s="172" t="s">
        <v>282</v>
      </c>
      <c r="F20" s="172"/>
      <c r="G20" s="172"/>
      <c r="H20" s="173"/>
    </row>
    <row r="21" spans="1:9" ht="15" customHeight="1">
      <c r="A21" s="30">
        <v>7</v>
      </c>
      <c r="B21" t="s">
        <v>283</v>
      </c>
      <c r="D21" s="73"/>
      <c r="E21" s="174" t="s">
        <v>283</v>
      </c>
      <c r="F21" s="172"/>
      <c r="G21" s="172"/>
      <c r="H21" s="173"/>
    </row>
    <row r="22" spans="1:9">
      <c r="A22" s="31" t="s">
        <v>284</v>
      </c>
      <c r="B22" s="31"/>
      <c r="E22" s="45"/>
      <c r="F22" s="45"/>
      <c r="G22" s="45"/>
      <c r="H22" s="45"/>
    </row>
    <row r="23" spans="1:9" s="38" customFormat="1" ht="36" customHeight="1">
      <c r="A23" s="47" t="s">
        <v>138</v>
      </c>
      <c r="B23" s="47" t="s">
        <v>285</v>
      </c>
      <c r="C23" s="47" t="s">
        <v>286</v>
      </c>
      <c r="D23" s="47" t="s">
        <v>287</v>
      </c>
      <c r="E23" s="47" t="s">
        <v>288</v>
      </c>
      <c r="F23" s="48" t="s">
        <v>289</v>
      </c>
      <c r="G23" s="49" t="s">
        <v>290</v>
      </c>
      <c r="H23" s="58" t="s">
        <v>291</v>
      </c>
    </row>
    <row r="24" spans="1:9" ht="15" customHeight="1">
      <c r="A24" s="183">
        <v>1</v>
      </c>
      <c r="B24" s="183" t="s">
        <v>1538</v>
      </c>
      <c r="C24" s="183" t="s">
        <v>1539</v>
      </c>
      <c r="D24" s="183" t="s">
        <v>1540</v>
      </c>
      <c r="E24" s="183">
        <v>10</v>
      </c>
      <c r="F24" s="183" t="s">
        <v>295</v>
      </c>
      <c r="G24" s="183"/>
      <c r="H24" s="183"/>
      <c r="I24" s="162"/>
    </row>
    <row r="25" spans="1:9" ht="15" customHeight="1">
      <c r="A25" s="183">
        <v>2</v>
      </c>
      <c r="B25" s="183" t="s">
        <v>1541</v>
      </c>
      <c r="C25" s="183" t="s">
        <v>1542</v>
      </c>
      <c r="D25" s="183" t="s">
        <v>1540</v>
      </c>
      <c r="E25" s="183">
        <v>10</v>
      </c>
      <c r="F25" s="183" t="s">
        <v>295</v>
      </c>
      <c r="G25" s="183"/>
      <c r="H25" s="183"/>
      <c r="I25" s="162"/>
    </row>
    <row r="26" spans="1:9" ht="15" customHeight="1">
      <c r="A26" s="183">
        <v>3</v>
      </c>
      <c r="B26" s="183" t="s">
        <v>1543</v>
      </c>
      <c r="C26" s="183" t="s">
        <v>1544</v>
      </c>
      <c r="D26" s="183" t="s">
        <v>1540</v>
      </c>
      <c r="E26" s="183">
        <v>10</v>
      </c>
      <c r="F26" s="183" t="s">
        <v>295</v>
      </c>
      <c r="G26" s="183"/>
      <c r="H26" s="183"/>
      <c r="I26" s="162"/>
    </row>
    <row r="27" spans="1:9" ht="15" customHeight="1">
      <c r="A27" s="183">
        <v>4</v>
      </c>
      <c r="B27" s="183" t="s">
        <v>1545</v>
      </c>
      <c r="C27" s="183" t="s">
        <v>1546</v>
      </c>
      <c r="D27" s="183" t="s">
        <v>1540</v>
      </c>
      <c r="E27" s="183">
        <v>10</v>
      </c>
      <c r="F27" s="183" t="s">
        <v>322</v>
      </c>
      <c r="G27" s="183" t="s">
        <v>1547</v>
      </c>
      <c r="H27" s="183"/>
      <c r="I27" s="162"/>
    </row>
    <row r="28" spans="1:9" ht="15" customHeight="1">
      <c r="A28" s="183">
        <v>1</v>
      </c>
      <c r="B28" s="183" t="s">
        <v>1548</v>
      </c>
      <c r="C28" s="183" t="s">
        <v>1549</v>
      </c>
      <c r="D28" s="183" t="s">
        <v>1540</v>
      </c>
      <c r="E28" s="183">
        <v>50</v>
      </c>
      <c r="F28" s="183" t="s">
        <v>295</v>
      </c>
      <c r="G28" s="183"/>
      <c r="H28" s="183"/>
      <c r="I28" s="162"/>
    </row>
    <row r="29" spans="1:9" ht="15" customHeight="1">
      <c r="A29" s="183">
        <v>2</v>
      </c>
      <c r="B29" s="184" t="s">
        <v>1550</v>
      </c>
      <c r="C29" s="183" t="s">
        <v>1551</v>
      </c>
      <c r="D29" s="183" t="s">
        <v>1540</v>
      </c>
      <c r="E29" s="183">
        <v>20</v>
      </c>
      <c r="F29" s="183" t="s">
        <v>1552</v>
      </c>
      <c r="G29" s="35"/>
      <c r="H29" s="183" t="s">
        <v>586</v>
      </c>
      <c r="I29" s="162"/>
    </row>
    <row r="30" spans="1:9" ht="15" customHeight="1">
      <c r="A30" s="183">
        <v>3</v>
      </c>
      <c r="B30" s="183" t="s">
        <v>916</v>
      </c>
      <c r="C30" s="183" t="s">
        <v>1553</v>
      </c>
      <c r="D30" s="183" t="s">
        <v>1540</v>
      </c>
      <c r="E30" s="183">
        <v>20</v>
      </c>
      <c r="F30" s="183" t="s">
        <v>1552</v>
      </c>
      <c r="G30" s="183" t="s">
        <v>1552</v>
      </c>
      <c r="H30" s="183"/>
      <c r="I30" s="162"/>
    </row>
    <row r="31" spans="1:9" ht="15" customHeight="1">
      <c r="A31" s="183">
        <v>4</v>
      </c>
      <c r="B31" s="183" t="s">
        <v>1554</v>
      </c>
      <c r="C31" s="183" t="s">
        <v>1555</v>
      </c>
      <c r="D31" s="183" t="s">
        <v>1540</v>
      </c>
      <c r="E31" s="183">
        <v>35</v>
      </c>
      <c r="F31" s="183" t="s">
        <v>1552</v>
      </c>
      <c r="G31" s="183"/>
      <c r="H31" s="183"/>
      <c r="I31" s="162"/>
    </row>
    <row r="32" spans="1:9" ht="15" customHeight="1">
      <c r="A32" s="183">
        <v>5</v>
      </c>
      <c r="B32" s="183" t="s">
        <v>1556</v>
      </c>
      <c r="C32" s="183" t="s">
        <v>1557</v>
      </c>
      <c r="D32" s="183" t="s">
        <v>1540</v>
      </c>
      <c r="E32" s="183">
        <v>30</v>
      </c>
      <c r="F32" s="183" t="s">
        <v>1552</v>
      </c>
      <c r="G32" s="183"/>
      <c r="H32" s="183"/>
      <c r="I32" s="162"/>
    </row>
    <row r="33" spans="1:9" ht="15" customHeight="1">
      <c r="A33" s="183">
        <v>6</v>
      </c>
      <c r="B33" s="183" t="s">
        <v>1558</v>
      </c>
      <c r="C33" s="183" t="s">
        <v>1559</v>
      </c>
      <c r="D33" s="183" t="s">
        <v>1540</v>
      </c>
      <c r="E33" s="183">
        <v>90</v>
      </c>
      <c r="F33" s="183" t="s">
        <v>1552</v>
      </c>
      <c r="G33" s="183"/>
      <c r="H33" s="183"/>
      <c r="I33" s="162"/>
    </row>
    <row r="34" spans="1:9" ht="15" customHeight="1">
      <c r="A34" s="183">
        <v>7</v>
      </c>
      <c r="B34" s="183" t="s">
        <v>445</v>
      </c>
      <c r="C34" s="183" t="s">
        <v>1560</v>
      </c>
      <c r="D34" s="183" t="s">
        <v>1540</v>
      </c>
      <c r="E34" s="183">
        <v>10</v>
      </c>
      <c r="F34" s="183" t="s">
        <v>322</v>
      </c>
      <c r="G34" s="183" t="s">
        <v>593</v>
      </c>
      <c r="H34" s="183"/>
      <c r="I34" s="162"/>
    </row>
    <row r="35" spans="1:9" ht="15" customHeight="1">
      <c r="A35" s="183">
        <v>8</v>
      </c>
      <c r="B35" s="184" t="s">
        <v>1561</v>
      </c>
      <c r="C35" s="183" t="s">
        <v>1562</v>
      </c>
      <c r="D35" s="183" t="s">
        <v>1540</v>
      </c>
      <c r="E35" s="183">
        <v>35</v>
      </c>
      <c r="F35" s="183" t="s">
        <v>1552</v>
      </c>
      <c r="G35" s="35"/>
      <c r="H35" s="183" t="s">
        <v>586</v>
      </c>
      <c r="I35" s="162"/>
    </row>
    <row r="36" spans="1:9" ht="15" customHeight="1">
      <c r="A36" s="183">
        <v>9</v>
      </c>
      <c r="B36" s="183" t="s">
        <v>492</v>
      </c>
      <c r="C36" s="183" t="s">
        <v>1563</v>
      </c>
      <c r="D36" s="183" t="s">
        <v>1540</v>
      </c>
      <c r="E36" s="183">
        <v>25</v>
      </c>
      <c r="F36" s="183" t="s">
        <v>1552</v>
      </c>
      <c r="G36" s="183"/>
      <c r="H36" s="183"/>
      <c r="I36" s="162"/>
    </row>
    <row r="37" spans="1:9" ht="15" customHeight="1">
      <c r="A37" s="183">
        <v>10</v>
      </c>
      <c r="B37" s="183" t="s">
        <v>1564</v>
      </c>
      <c r="C37" s="183" t="s">
        <v>1565</v>
      </c>
      <c r="D37" s="183" t="s">
        <v>1540</v>
      </c>
      <c r="E37" s="183">
        <v>20</v>
      </c>
      <c r="F37" s="183" t="s">
        <v>1552</v>
      </c>
      <c r="G37" s="183"/>
      <c r="H37" s="183"/>
      <c r="I37" s="162"/>
    </row>
    <row r="38" spans="1:9" ht="15" customHeight="1">
      <c r="A38" s="183">
        <v>11</v>
      </c>
      <c r="B38" s="183" t="s">
        <v>1566</v>
      </c>
      <c r="C38" s="183" t="s">
        <v>1567</v>
      </c>
      <c r="D38" s="183" t="s">
        <v>1540</v>
      </c>
      <c r="E38" s="183">
        <v>40</v>
      </c>
      <c r="F38" s="183" t="s">
        <v>1552</v>
      </c>
      <c r="G38" s="183"/>
      <c r="H38" s="183"/>
      <c r="I38" s="162"/>
    </row>
    <row r="39" spans="1:9" ht="15" customHeight="1">
      <c r="A39" s="183">
        <v>12</v>
      </c>
      <c r="B39" s="183" t="s">
        <v>1568</v>
      </c>
      <c r="C39" s="183" t="s">
        <v>1569</v>
      </c>
      <c r="D39" s="183" t="s">
        <v>1540</v>
      </c>
      <c r="E39" s="183">
        <v>25</v>
      </c>
      <c r="F39" s="183" t="s">
        <v>1552</v>
      </c>
      <c r="G39" s="183"/>
      <c r="H39" s="183"/>
      <c r="I39" s="162"/>
    </row>
    <row r="40" spans="1:9" ht="15" customHeight="1">
      <c r="A40" s="183">
        <v>13</v>
      </c>
      <c r="B40" s="184" t="s">
        <v>1570</v>
      </c>
      <c r="C40" s="183" t="s">
        <v>1571</v>
      </c>
      <c r="D40" s="183" t="s">
        <v>1540</v>
      </c>
      <c r="E40" s="183">
        <v>15</v>
      </c>
      <c r="F40" s="183" t="s">
        <v>1552</v>
      </c>
      <c r="G40" s="35"/>
      <c r="H40" s="183" t="s">
        <v>586</v>
      </c>
      <c r="I40" s="162"/>
    </row>
    <row r="41" spans="1:9" ht="15" customHeight="1">
      <c r="A41" s="183">
        <v>14</v>
      </c>
      <c r="B41" s="183" t="s">
        <v>1572</v>
      </c>
      <c r="C41" s="183" t="s">
        <v>1573</v>
      </c>
      <c r="D41" s="183" t="s">
        <v>1540</v>
      </c>
      <c r="E41" s="183">
        <v>10</v>
      </c>
      <c r="F41" s="183" t="s">
        <v>1552</v>
      </c>
      <c r="G41" s="35"/>
      <c r="H41" s="183"/>
      <c r="I41" s="162"/>
    </row>
    <row r="42" spans="1:9" ht="15" customHeight="1">
      <c r="A42" s="183">
        <v>15</v>
      </c>
      <c r="B42" s="183" t="s">
        <v>916</v>
      </c>
      <c r="C42" s="183" t="s">
        <v>1553</v>
      </c>
      <c r="D42" s="183" t="s">
        <v>1540</v>
      </c>
      <c r="E42" s="183">
        <v>20</v>
      </c>
      <c r="F42" s="183" t="s">
        <v>1552</v>
      </c>
      <c r="G42" s="35"/>
      <c r="H42" s="183"/>
      <c r="I42" s="162"/>
    </row>
    <row r="43" spans="1:9" ht="15" customHeight="1">
      <c r="A43" s="183">
        <v>16</v>
      </c>
      <c r="B43" s="184" t="s">
        <v>1574</v>
      </c>
      <c r="C43" s="183" t="s">
        <v>1575</v>
      </c>
      <c r="D43" s="183" t="s">
        <v>1540</v>
      </c>
      <c r="E43" s="183">
        <v>20</v>
      </c>
      <c r="F43" s="183" t="s">
        <v>1552</v>
      </c>
      <c r="G43" s="35"/>
      <c r="H43" s="183" t="s">
        <v>586</v>
      </c>
      <c r="I43" s="162"/>
    </row>
    <row r="44" spans="1:9" ht="15" customHeight="1">
      <c r="A44" s="183">
        <v>17</v>
      </c>
      <c r="B44" s="184" t="s">
        <v>1576</v>
      </c>
      <c r="C44" s="183" t="s">
        <v>1577</v>
      </c>
      <c r="D44" s="183" t="s">
        <v>1540</v>
      </c>
      <c r="E44" s="183">
        <v>15</v>
      </c>
      <c r="F44" s="183" t="s">
        <v>1552</v>
      </c>
      <c r="G44" s="35"/>
      <c r="H44" s="183" t="s">
        <v>586</v>
      </c>
      <c r="I44" s="162"/>
    </row>
    <row r="45" spans="1:9" ht="15" customHeight="1">
      <c r="A45" s="183">
        <v>18</v>
      </c>
      <c r="B45" s="183" t="s">
        <v>1578</v>
      </c>
      <c r="C45" s="183" t="s">
        <v>1579</v>
      </c>
      <c r="D45" s="183" t="s">
        <v>1540</v>
      </c>
      <c r="E45" s="183">
        <v>10</v>
      </c>
      <c r="F45" s="183" t="s">
        <v>1552</v>
      </c>
      <c r="G45" s="183"/>
      <c r="H45" s="183"/>
      <c r="I45" s="162"/>
    </row>
    <row r="46" spans="1:9" ht="15" customHeight="1">
      <c r="A46" s="183">
        <v>19</v>
      </c>
      <c r="B46" s="183" t="s">
        <v>1580</v>
      </c>
      <c r="C46" s="183" t="s">
        <v>1581</v>
      </c>
      <c r="D46" s="183" t="s">
        <v>1540</v>
      </c>
      <c r="E46" s="183">
        <v>15</v>
      </c>
      <c r="F46" s="183" t="s">
        <v>1552</v>
      </c>
      <c r="G46" s="183"/>
      <c r="H46" s="183"/>
      <c r="I46" s="162"/>
    </row>
    <row r="47" spans="1:9" ht="15" customHeight="1">
      <c r="A47" s="183">
        <v>20</v>
      </c>
      <c r="B47" s="183" t="s">
        <v>1489</v>
      </c>
      <c r="C47" s="183" t="s">
        <v>1582</v>
      </c>
      <c r="D47" s="183" t="s">
        <v>1540</v>
      </c>
      <c r="E47" s="183">
        <v>10</v>
      </c>
      <c r="F47" s="183" t="s">
        <v>1552</v>
      </c>
      <c r="G47" s="183"/>
      <c r="H47" s="183"/>
      <c r="I47" s="162"/>
    </row>
    <row r="48" spans="1:9" ht="15" customHeight="1">
      <c r="A48" s="183">
        <v>21</v>
      </c>
      <c r="B48" s="183" t="s">
        <v>1583</v>
      </c>
      <c r="C48" s="183" t="s">
        <v>1584</v>
      </c>
      <c r="D48" s="183" t="s">
        <v>1540</v>
      </c>
      <c r="E48" s="183">
        <v>20</v>
      </c>
      <c r="F48" s="183" t="s">
        <v>1552</v>
      </c>
      <c r="G48" s="183"/>
      <c r="H48" s="183"/>
      <c r="I48" s="162"/>
    </row>
    <row r="49" spans="1:9" ht="15" customHeight="1">
      <c r="A49" s="183">
        <v>22</v>
      </c>
      <c r="B49" s="183" t="s">
        <v>1585</v>
      </c>
      <c r="C49" s="183" t="s">
        <v>1586</v>
      </c>
      <c r="D49" s="183" t="s">
        <v>1540</v>
      </c>
      <c r="E49" s="183">
        <v>25</v>
      </c>
      <c r="F49" s="183" t="s">
        <v>1552</v>
      </c>
      <c r="G49" s="183"/>
      <c r="H49" s="183"/>
      <c r="I49" s="162"/>
    </row>
    <row r="50" spans="1:9" ht="15" customHeight="1">
      <c r="A50" s="183">
        <v>23</v>
      </c>
      <c r="B50" s="183" t="s">
        <v>335</v>
      </c>
      <c r="C50" s="183" t="s">
        <v>1573</v>
      </c>
      <c r="D50" s="183" t="s">
        <v>1540</v>
      </c>
      <c r="E50" s="183">
        <v>15</v>
      </c>
      <c r="F50" s="183" t="s">
        <v>322</v>
      </c>
      <c r="G50" s="183" t="s">
        <v>593</v>
      </c>
      <c r="H50" s="183"/>
      <c r="I50" s="162"/>
    </row>
    <row r="51" spans="1:9" ht="15" customHeight="1">
      <c r="A51" s="183">
        <v>24</v>
      </c>
      <c r="B51" s="183" t="s">
        <v>1587</v>
      </c>
      <c r="C51" s="183" t="s">
        <v>1588</v>
      </c>
      <c r="D51" s="183" t="s">
        <v>1540</v>
      </c>
      <c r="E51" s="183">
        <v>25</v>
      </c>
      <c r="F51" s="183" t="s">
        <v>295</v>
      </c>
      <c r="G51" s="183"/>
      <c r="H51" s="183"/>
      <c r="I51" s="162"/>
    </row>
    <row r="52" spans="1:9" ht="15" customHeight="1">
      <c r="A52" s="183">
        <v>25</v>
      </c>
      <c r="B52" s="183" t="s">
        <v>1589</v>
      </c>
      <c r="C52" s="183" t="s">
        <v>1590</v>
      </c>
      <c r="D52" s="183" t="s">
        <v>1540</v>
      </c>
      <c r="E52" s="183">
        <v>20</v>
      </c>
      <c r="F52" s="183" t="s">
        <v>1552</v>
      </c>
      <c r="G52" s="183"/>
      <c r="H52" s="183"/>
      <c r="I52" s="162"/>
    </row>
    <row r="53" spans="1:9" ht="15" customHeight="1">
      <c r="A53" s="183">
        <v>26</v>
      </c>
      <c r="B53" s="183" t="s">
        <v>1591</v>
      </c>
      <c r="C53" s="183" t="s">
        <v>1592</v>
      </c>
      <c r="D53" s="183" t="s">
        <v>1540</v>
      </c>
      <c r="E53" s="183">
        <v>15</v>
      </c>
      <c r="F53" s="183" t="s">
        <v>1552</v>
      </c>
      <c r="G53" s="183"/>
      <c r="H53" s="183"/>
      <c r="I53" s="162"/>
    </row>
    <row r="54" spans="1:9" ht="15" customHeight="1">
      <c r="A54" s="183">
        <v>27</v>
      </c>
      <c r="B54" s="183" t="s">
        <v>691</v>
      </c>
      <c r="C54" s="183" t="s">
        <v>1593</v>
      </c>
      <c r="D54" s="183" t="s">
        <v>1540</v>
      </c>
      <c r="E54" s="183">
        <v>20</v>
      </c>
      <c r="F54" s="183" t="s">
        <v>1552</v>
      </c>
      <c r="G54" s="183"/>
      <c r="H54" s="183"/>
      <c r="I54" s="162"/>
    </row>
    <row r="55" spans="1:9" ht="15" customHeight="1">
      <c r="A55" s="183">
        <v>28</v>
      </c>
      <c r="B55" s="183" t="s">
        <v>1594</v>
      </c>
      <c r="C55" s="183" t="s">
        <v>1595</v>
      </c>
      <c r="D55" s="183" t="s">
        <v>1540</v>
      </c>
      <c r="E55" s="183">
        <v>10</v>
      </c>
      <c r="F55" s="183" t="s">
        <v>1552</v>
      </c>
      <c r="G55" s="183"/>
      <c r="H55" s="183"/>
      <c r="I55" s="162"/>
    </row>
    <row r="56" spans="1:9" ht="15" customHeight="1">
      <c r="A56" s="183">
        <v>29</v>
      </c>
      <c r="B56" s="183" t="s">
        <v>1596</v>
      </c>
      <c r="C56" s="183" t="s">
        <v>1563</v>
      </c>
      <c r="D56" s="183" t="s">
        <v>1540</v>
      </c>
      <c r="E56" s="183">
        <v>15</v>
      </c>
      <c r="F56" s="183" t="s">
        <v>1552</v>
      </c>
      <c r="G56" s="183"/>
      <c r="H56" s="183"/>
      <c r="I56" s="162"/>
    </row>
    <row r="57" spans="1:9" ht="15" customHeight="1">
      <c r="A57" s="183">
        <v>30</v>
      </c>
      <c r="B57" s="183" t="s">
        <v>1597</v>
      </c>
      <c r="C57" s="183" t="s">
        <v>1598</v>
      </c>
      <c r="D57" s="183" t="s">
        <v>1540</v>
      </c>
      <c r="E57" s="183">
        <v>24</v>
      </c>
      <c r="F57" s="183" t="s">
        <v>1552</v>
      </c>
      <c r="G57" s="183"/>
      <c r="H57" s="183"/>
      <c r="I57" s="162"/>
    </row>
    <row r="58" spans="1:9" ht="15" customHeight="1">
      <c r="A58" s="183">
        <v>31</v>
      </c>
      <c r="B58" s="183" t="s">
        <v>1363</v>
      </c>
      <c r="C58" s="183" t="s">
        <v>1581</v>
      </c>
      <c r="D58" s="183" t="s">
        <v>1540</v>
      </c>
      <c r="E58" s="183">
        <v>10</v>
      </c>
      <c r="F58" s="183" t="s">
        <v>1552</v>
      </c>
      <c r="G58" s="183"/>
      <c r="H58" s="183"/>
      <c r="I58" s="162"/>
    </row>
    <row r="59" spans="1:9" ht="15" customHeight="1">
      <c r="A59" s="183">
        <v>32</v>
      </c>
      <c r="B59" s="183" t="s">
        <v>933</v>
      </c>
      <c r="C59" s="183" t="s">
        <v>1599</v>
      </c>
      <c r="D59" s="183" t="s">
        <v>1540</v>
      </c>
      <c r="E59" s="183">
        <v>30</v>
      </c>
      <c r="F59" s="183" t="s">
        <v>1552</v>
      </c>
      <c r="G59" s="183"/>
      <c r="H59" s="183"/>
      <c r="I59" s="162"/>
    </row>
    <row r="60" spans="1:9" ht="15" customHeight="1">
      <c r="A60" s="183">
        <v>33</v>
      </c>
      <c r="B60" s="183" t="s">
        <v>476</v>
      </c>
      <c r="C60" s="183" t="s">
        <v>1600</v>
      </c>
      <c r="D60" s="183" t="s">
        <v>1540</v>
      </c>
      <c r="E60" s="183">
        <v>35</v>
      </c>
      <c r="F60" s="183" t="s">
        <v>1552</v>
      </c>
      <c r="G60" s="183"/>
      <c r="H60" s="183"/>
      <c r="I60" s="162"/>
    </row>
    <row r="61" spans="1:9" ht="15" customHeight="1">
      <c r="A61" s="183">
        <v>34</v>
      </c>
      <c r="B61" s="183" t="s">
        <v>1601</v>
      </c>
      <c r="C61" s="183" t="s">
        <v>1602</v>
      </c>
      <c r="D61" s="183" t="s">
        <v>1540</v>
      </c>
      <c r="E61" s="183">
        <v>20</v>
      </c>
      <c r="F61" s="183" t="s">
        <v>1552</v>
      </c>
      <c r="G61" s="183"/>
      <c r="H61" s="183"/>
      <c r="I61" s="162"/>
    </row>
    <row r="62" spans="1:9" ht="15" customHeight="1">
      <c r="A62" s="183">
        <v>35</v>
      </c>
      <c r="B62" s="183" t="s">
        <v>1603</v>
      </c>
      <c r="C62" s="183" t="s">
        <v>1604</v>
      </c>
      <c r="D62" s="183" t="s">
        <v>1540</v>
      </c>
      <c r="E62" s="183">
        <v>30</v>
      </c>
      <c r="F62" s="183" t="s">
        <v>1552</v>
      </c>
      <c r="G62" s="183"/>
      <c r="H62" s="183"/>
      <c r="I62" s="162"/>
    </row>
    <row r="63" spans="1:9" ht="15" customHeight="1">
      <c r="A63" s="183">
        <v>36</v>
      </c>
      <c r="B63" s="183" t="s">
        <v>1605</v>
      </c>
      <c r="C63" s="183" t="s">
        <v>1606</v>
      </c>
      <c r="D63" s="183" t="s">
        <v>1540</v>
      </c>
      <c r="E63" s="183">
        <v>10</v>
      </c>
      <c r="F63" s="183" t="s">
        <v>1552</v>
      </c>
      <c r="G63" s="183"/>
      <c r="H63" s="183"/>
      <c r="I63" s="162"/>
    </row>
    <row r="64" spans="1:9" ht="15" customHeight="1">
      <c r="A64" s="183">
        <v>37</v>
      </c>
      <c r="B64" s="183" t="s">
        <v>1607</v>
      </c>
      <c r="C64" s="183" t="s">
        <v>1553</v>
      </c>
      <c r="D64" s="183" t="s">
        <v>1540</v>
      </c>
      <c r="E64" s="183">
        <v>20</v>
      </c>
      <c r="F64" s="183" t="s">
        <v>1552</v>
      </c>
      <c r="G64" s="35"/>
      <c r="H64" s="183" t="s">
        <v>586</v>
      </c>
      <c r="I64" s="162"/>
    </row>
    <row r="65" spans="1:9" ht="15" customHeight="1">
      <c r="A65" s="183">
        <v>38</v>
      </c>
      <c r="B65" s="183" t="s">
        <v>1608</v>
      </c>
      <c r="C65" s="183" t="s">
        <v>1609</v>
      </c>
      <c r="D65" s="183" t="s">
        <v>1540</v>
      </c>
      <c r="E65" s="183">
        <v>15</v>
      </c>
      <c r="F65" s="183" t="s">
        <v>1552</v>
      </c>
      <c r="G65" s="183"/>
      <c r="H65" s="183"/>
      <c r="I65" s="162"/>
    </row>
    <row r="66" spans="1:9" ht="15" customHeight="1">
      <c r="A66" s="183">
        <v>40</v>
      </c>
      <c r="B66" s="183" t="s">
        <v>1610</v>
      </c>
      <c r="C66" s="183" t="s">
        <v>1611</v>
      </c>
      <c r="D66" s="183" t="s">
        <v>1540</v>
      </c>
      <c r="E66" s="183">
        <v>20</v>
      </c>
      <c r="F66" s="183" t="s">
        <v>1552</v>
      </c>
      <c r="G66" s="183"/>
      <c r="H66" s="183"/>
    </row>
    <row r="67" spans="1:9">
      <c r="A67" s="31" t="s">
        <v>362</v>
      </c>
    </row>
    <row r="68" spans="1:9">
      <c r="A68" s="30" t="s">
        <v>363</v>
      </c>
      <c r="B68" s="32"/>
      <c r="D68" s="50"/>
      <c r="E68" s="50"/>
      <c r="F68" s="50"/>
      <c r="G68" s="50"/>
    </row>
    <row r="69" spans="1:9">
      <c r="A69" s="30" t="s">
        <v>364</v>
      </c>
      <c r="D69" s="50"/>
      <c r="E69" s="50"/>
      <c r="F69" s="50"/>
      <c r="G69" s="50"/>
    </row>
    <row r="70" spans="1:9">
      <c r="A70" s="30" t="s">
        <v>365</v>
      </c>
      <c r="D70" s="50"/>
      <c r="E70" s="50"/>
      <c r="F70" s="50"/>
      <c r="G70" s="50"/>
    </row>
    <row r="71" spans="1:9">
      <c r="A71" s="32" t="s">
        <v>366</v>
      </c>
      <c r="C71" s="50"/>
      <c r="D71" s="30" t="s">
        <v>1612</v>
      </c>
      <c r="E71" s="51"/>
      <c r="G71" s="51"/>
    </row>
    <row r="72" spans="1:9" ht="16" customHeight="1">
      <c r="A72" s="51"/>
      <c r="B72" s="51"/>
      <c r="C72" s="30" t="s">
        <v>368</v>
      </c>
      <c r="D72" s="51" t="str">
        <f>+D4</f>
        <v>Jewan Abro</v>
      </c>
      <c r="E72" s="30" t="s">
        <v>369</v>
      </c>
      <c r="F72" s="107" t="str">
        <f>+E4</f>
        <v xml:space="preserve"> 0300-3137977</v>
      </c>
      <c r="G72" s="30" t="s">
        <v>370</v>
      </c>
    </row>
    <row r="73" spans="1:9">
      <c r="A73" s="30" t="s">
        <v>371</v>
      </c>
      <c r="E73" s="50"/>
      <c r="G73" s="50"/>
    </row>
    <row r="77" spans="1:9" ht="16" customHeight="1">
      <c r="A77" s="51"/>
      <c r="B77" s="51"/>
      <c r="C77" s="30" t="s">
        <v>368</v>
      </c>
      <c r="D77" s="107" t="s">
        <v>743</v>
      </c>
      <c r="E77" s="30" t="s">
        <v>369</v>
      </c>
      <c r="F77" s="107" t="s">
        <v>1529</v>
      </c>
      <c r="G77" s="30" t="s">
        <v>370</v>
      </c>
    </row>
    <row r="78" spans="1:9">
      <c r="A78" s="32" t="s">
        <v>374</v>
      </c>
    </row>
    <row r="80" spans="1:9">
      <c r="A80" s="32" t="s">
        <v>375</v>
      </c>
    </row>
    <row r="81" spans="1:7">
      <c r="B81" s="52" t="s">
        <v>33</v>
      </c>
      <c r="C81" s="52" t="s">
        <v>376</v>
      </c>
      <c r="E81" s="64" t="s">
        <v>377</v>
      </c>
      <c r="G81" s="52" t="s">
        <v>378</v>
      </c>
    </row>
    <row r="82" spans="1:7">
      <c r="A82" s="30">
        <v>1</v>
      </c>
      <c r="B82" s="30" t="s">
        <v>379</v>
      </c>
      <c r="E82" s="30" t="s">
        <v>380</v>
      </c>
      <c r="G82" s="35" t="s">
        <v>381</v>
      </c>
    </row>
    <row r="83" spans="1:7">
      <c r="A83" s="30">
        <v>2</v>
      </c>
      <c r="B83" s="30" t="s">
        <v>382</v>
      </c>
      <c r="E83" s="30" t="s">
        <v>383</v>
      </c>
      <c r="G83" s="35" t="s">
        <v>384</v>
      </c>
    </row>
    <row r="84" spans="1:7">
      <c r="A84" s="30">
        <v>3</v>
      </c>
      <c r="B84" s="30" t="s">
        <v>385</v>
      </c>
      <c r="E84" s="30" t="s">
        <v>386</v>
      </c>
      <c r="G84" s="35" t="s">
        <v>381</v>
      </c>
    </row>
    <row r="85" spans="1:7">
      <c r="A85" s="30">
        <v>4</v>
      </c>
      <c r="B85" s="30" t="s">
        <v>387</v>
      </c>
      <c r="E85" s="30" t="s">
        <v>383</v>
      </c>
      <c r="G85" s="35" t="s">
        <v>384</v>
      </c>
    </row>
    <row r="86" spans="1:7">
      <c r="A86" s="30">
        <v>5</v>
      </c>
      <c r="B86" s="30" t="s">
        <v>388</v>
      </c>
      <c r="E86" s="30" t="s">
        <v>389</v>
      </c>
      <c r="G86" s="35" t="s">
        <v>295</v>
      </c>
    </row>
    <row r="87" spans="1:7">
      <c r="A87" s="30">
        <v>6</v>
      </c>
      <c r="B87" s="30" t="s">
        <v>390</v>
      </c>
      <c r="E87" s="30" t="s">
        <v>391</v>
      </c>
      <c r="G87" s="35" t="s">
        <v>295</v>
      </c>
    </row>
    <row r="88" spans="1:7">
      <c r="A88" s="32" t="s">
        <v>392</v>
      </c>
    </row>
    <row r="89" spans="1:7">
      <c r="B89" s="52" t="s">
        <v>393</v>
      </c>
      <c r="E89" s="64" t="s">
        <v>394</v>
      </c>
      <c r="G89" s="52" t="s">
        <v>378</v>
      </c>
    </row>
    <row r="90" spans="1:7">
      <c r="A90" s="30">
        <v>1</v>
      </c>
      <c r="B90" s="30" t="s">
        <v>395</v>
      </c>
      <c r="E90" s="30" t="s">
        <v>396</v>
      </c>
      <c r="G90" s="35">
        <v>28</v>
      </c>
    </row>
    <row r="91" spans="1:7">
      <c r="A91" s="30">
        <v>2</v>
      </c>
      <c r="B91" s="30" t="s">
        <v>397</v>
      </c>
      <c r="E91" s="30" t="s">
        <v>396</v>
      </c>
      <c r="G91" s="35">
        <v>12</v>
      </c>
    </row>
    <row r="92" spans="1:7">
      <c r="A92" s="30">
        <v>3</v>
      </c>
      <c r="B92" s="30" t="s">
        <v>398</v>
      </c>
      <c r="E92" s="30" t="s">
        <v>396</v>
      </c>
      <c r="G92" s="35">
        <v>3</v>
      </c>
    </row>
    <row r="93" spans="1:7">
      <c r="A93" s="30">
        <v>4</v>
      </c>
      <c r="B93" s="30" t="s">
        <v>399</v>
      </c>
      <c r="E93" s="30" t="s">
        <v>396</v>
      </c>
      <c r="G93" s="35"/>
    </row>
    <row r="94" spans="1:7">
      <c r="A94" s="30">
        <v>5</v>
      </c>
      <c r="B94" s="30" t="s">
        <v>400</v>
      </c>
      <c r="E94" s="30" t="s">
        <v>396</v>
      </c>
      <c r="G94" s="35">
        <v>850</v>
      </c>
    </row>
    <row r="95" spans="1:7">
      <c r="A95" s="30">
        <v>6</v>
      </c>
      <c r="B95" s="30" t="s">
        <v>401</v>
      </c>
      <c r="E95" s="30" t="s">
        <v>396</v>
      </c>
      <c r="G95" s="35">
        <v>30</v>
      </c>
    </row>
    <row r="96" spans="1:7">
      <c r="A96" s="30">
        <v>7</v>
      </c>
      <c r="B96" s="30" t="s">
        <v>402</v>
      </c>
      <c r="E96" s="83" t="s">
        <v>403</v>
      </c>
      <c r="G96" s="35" t="s">
        <v>576</v>
      </c>
    </row>
    <row r="97" spans="1:8">
      <c r="A97" s="30">
        <v>8</v>
      </c>
      <c r="B97" s="30" t="s">
        <v>404</v>
      </c>
      <c r="E97" s="83" t="s">
        <v>405</v>
      </c>
      <c r="G97" s="35" t="s">
        <v>1613</v>
      </c>
    </row>
    <row r="98" spans="1:8">
      <c r="A98" s="32" t="s">
        <v>406</v>
      </c>
    </row>
    <row r="99" spans="1:8">
      <c r="B99" s="52" t="s">
        <v>393</v>
      </c>
      <c r="G99" s="52" t="s">
        <v>378</v>
      </c>
    </row>
    <row r="100" spans="1:8">
      <c r="A100" s="30">
        <v>1</v>
      </c>
      <c r="B100" s="30" t="s">
        <v>407</v>
      </c>
      <c r="G100" s="35"/>
    </row>
    <row r="101" spans="1:8">
      <c r="A101" s="30">
        <v>2</v>
      </c>
      <c r="B101" s="30" t="s">
        <v>408</v>
      </c>
      <c r="E101" s="83" t="s">
        <v>409</v>
      </c>
      <c r="G101" s="35"/>
    </row>
    <row r="102" spans="1:8">
      <c r="A102" s="30">
        <v>3</v>
      </c>
      <c r="B102" s="30" t="s">
        <v>411</v>
      </c>
      <c r="E102" s="83" t="s">
        <v>412</v>
      </c>
      <c r="G102" s="35"/>
    </row>
    <row r="103" spans="1:8">
      <c r="A103" s="30">
        <v>4</v>
      </c>
      <c r="B103" s="32" t="s">
        <v>413</v>
      </c>
      <c r="G103" s="35"/>
    </row>
    <row r="104" spans="1:8">
      <c r="B104" s="52" t="s">
        <v>393</v>
      </c>
      <c r="F104" s="52" t="s">
        <v>414</v>
      </c>
    </row>
    <row r="105" spans="1:8">
      <c r="A105" s="30">
        <v>1</v>
      </c>
      <c r="B105" s="30" t="s">
        <v>415</v>
      </c>
      <c r="E105" s="83" t="s">
        <v>416</v>
      </c>
      <c r="F105" s="50"/>
      <c r="G105" s="50" t="s">
        <v>295</v>
      </c>
      <c r="H105" s="50"/>
    </row>
    <row r="106" spans="1:8">
      <c r="A106" s="30">
        <v>2</v>
      </c>
      <c r="B106" s="30" t="s">
        <v>417</v>
      </c>
      <c r="F106" s="50"/>
      <c r="G106" s="50"/>
      <c r="H106" s="50"/>
    </row>
    <row r="107" spans="1:8">
      <c r="A107" s="30">
        <v>3</v>
      </c>
      <c r="B107" s="30" t="s">
        <v>418</v>
      </c>
      <c r="D107" s="33" t="s">
        <v>419</v>
      </c>
      <c r="F107" s="50"/>
      <c r="G107" s="50" t="s">
        <v>420</v>
      </c>
      <c r="H107" s="50"/>
    </row>
    <row r="108" spans="1:8">
      <c r="A108" s="30">
        <v>4</v>
      </c>
      <c r="B108" s="30" t="s">
        <v>421</v>
      </c>
      <c r="F108" s="50"/>
      <c r="G108" s="50"/>
      <c r="H108" s="50"/>
    </row>
    <row r="109" spans="1:8">
      <c r="A109" s="30">
        <v>5</v>
      </c>
      <c r="B109" s="30" t="s">
        <v>422</v>
      </c>
      <c r="F109" s="50"/>
      <c r="G109" s="50" t="s">
        <v>1614</v>
      </c>
      <c r="H109" s="50"/>
    </row>
  </sheetData>
  <mergeCells count="6">
    <mergeCell ref="A6:B6"/>
    <mergeCell ref="F6:G6"/>
    <mergeCell ref="A7:B7"/>
    <mergeCell ref="F7:G7"/>
    <mergeCell ref="A8:B8"/>
    <mergeCell ref="F8:G8"/>
  </mergeCells>
  <dataValidations count="6">
    <dataValidation type="list" allowBlank="1" showInputMessage="1" showErrorMessage="1" sqref="G87" xr:uid="{00000000-0002-0000-1C00-000000000000}">
      <formula1>"Yes,Some,No"</formula1>
    </dataValidation>
    <dataValidation type="list" allowBlank="1" showInputMessage="1" showErrorMessage="1" sqref="G86" xr:uid="{00000000-0002-0000-1C00-000001000000}">
      <formula1>"Yes,Some confusion,No"</formula1>
    </dataValidation>
    <dataValidation type="list" allowBlank="1" showInputMessage="1" showErrorMessage="1" sqref="G84" xr:uid="{00000000-0002-0000-1C00-000002000000}">
      <formula1>"Clear,Mixed,Not clear"</formula1>
    </dataValidation>
    <dataValidation type="list" allowBlank="1" showInputMessage="1" showErrorMessage="1" sqref="G83 G85" xr:uid="{00000000-0002-0000-1C00-000003000000}">
      <formula1>"Most,Few,None"</formula1>
    </dataValidation>
    <dataValidation type="list" allowBlank="1" showInputMessage="1" showErrorMessage="1" sqref="G82" xr:uid="{00000000-0002-0000-1C00-000004000000}">
      <formula1>"Clear,Some,Not clear"</formula1>
    </dataValidation>
    <dataValidation type="whole" operator="greaterThanOrEqual" allowBlank="1" showInputMessage="1" showErrorMessage="1" sqref="C6:C8 D15:D21 E6:E8 G6:G8 G15:G21 G90:G95" xr:uid="{00000000-0002-0000-1C00-000005000000}">
      <formula1>0</formula1>
    </dataValidation>
  </dataValidations>
  <hyperlinks>
    <hyperlink ref="H4" r:id="rId1" xr:uid="{00000000-0004-0000-1C00-000000000000}"/>
  </hyperlinks>
  <pageMargins left="0.25" right="0.25" top="0.75" bottom="0.75" header="0.3" footer="0.3"/>
  <pageSetup paperSize="9" orientation="portrait" horizontalDpi="0" verticalDpi="0"/>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theme="7" tint="-0.249977111117893"/>
  </sheetPr>
  <dimension ref="A1:H102"/>
  <sheetViews>
    <sheetView view="pageBreakPreview"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+D8S1!F1</f>
        <v>45990</v>
      </c>
      <c r="G1" s="60" t="s">
        <v>236</v>
      </c>
      <c r="H1" s="68">
        <f>+D8S2!H1</f>
        <v>8</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+D8S1!C4</f>
        <v>Dadu</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D00-000000000000}">
      <formula1>0</formula1>
    </dataValidation>
    <dataValidation type="decimal" operator="greaterThanOrEqual" allowBlank="1" showInputMessage="1" showErrorMessage="1" sqref="E24:E30" xr:uid="{00000000-0002-0000-1D00-000001000000}">
      <formula1>0</formula1>
    </dataValidation>
    <dataValidation type="custom" allowBlank="1" showInputMessage="1" showErrorMessage="1" sqref="C24:C30" xr:uid="{00000000-0002-0000-1D00-000002000000}">
      <formula1>AND(ISNUMBER(--C24),LEN(C24)&gt;=7)</formula1>
    </dataValidation>
    <dataValidation type="list" allowBlank="1" showInputMessage="1" showErrorMessage="1" sqref="G75" xr:uid="{00000000-0002-0000-1D00-000003000000}">
      <formula1>"Clear,Some,Not clear"</formula1>
    </dataValidation>
    <dataValidation type="list" allowBlank="1" showInputMessage="1" showErrorMessage="1" sqref="G76 G78" xr:uid="{00000000-0002-0000-1D00-000004000000}">
      <formula1>"Most,Few,None"</formula1>
    </dataValidation>
    <dataValidation type="list" allowBlank="1" showInputMessage="1" showErrorMessage="1" sqref="G77" xr:uid="{00000000-0002-0000-1D00-000005000000}">
      <formula1>"Clear,Mixed,Not clear"</formula1>
    </dataValidation>
    <dataValidation type="list" allowBlank="1" showInputMessage="1" showErrorMessage="1" sqref="G79" xr:uid="{00000000-0002-0000-1D00-000006000000}">
      <formula1>"Yes,Some confusion,No"</formula1>
    </dataValidation>
    <dataValidation type="list" allowBlank="1" showInputMessage="1" showErrorMessage="1" sqref="G80" xr:uid="{00000000-0002-0000-1D00-000007000000}">
      <formula1>"Yes,Some,No"</formula1>
    </dataValidation>
  </dataValidations>
  <pageMargins left="0.25" right="0.25" top="0.75" bottom="0.75" header="0.3" footer="0.3"/>
  <pageSetup paperSize="9" orientation="portrait" horizontalDpi="0" verticalDpi="0"/>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tabColor theme="7" tint="0.39997558519241921"/>
  </sheetPr>
  <dimension ref="A1:H102"/>
  <sheetViews>
    <sheetView view="pageBreakPreview" topLeftCell="A56" zoomScale="150"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+SUM!D20</f>
        <v>45994</v>
      </c>
      <c r="G1" s="60" t="s">
        <v>236</v>
      </c>
      <c r="H1" s="68">
        <v>9</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1615</v>
      </c>
      <c r="C4" s="81" t="str">
        <f>+SUM!C20</f>
        <v xml:space="preserve">Muzaffar Ghar </v>
      </c>
      <c r="D4" s="72" t="s">
        <v>1616</v>
      </c>
      <c r="E4" s="72" t="s">
        <v>1617</v>
      </c>
      <c r="F4" s="73" t="s">
        <v>1691</v>
      </c>
      <c r="G4" s="72" t="s">
        <v>1692</v>
      </c>
      <c r="H4" s="136" t="s">
        <v>1618</v>
      </c>
    </row>
    <row r="5" spans="1:8">
      <c r="A5" s="31" t="s">
        <v>248</v>
      </c>
    </row>
    <row r="6" spans="1:8" s="38" customFormat="1" ht="28" customHeight="1">
      <c r="A6" s="273" t="s">
        <v>249</v>
      </c>
      <c r="B6" s="274"/>
      <c r="C6" s="36">
        <v>28</v>
      </c>
      <c r="D6" s="37" t="s">
        <v>250</v>
      </c>
      <c r="E6" s="74">
        <v>28</v>
      </c>
      <c r="F6" s="275" t="s">
        <v>251</v>
      </c>
      <c r="G6" s="276"/>
      <c r="H6" s="36">
        <v>320</v>
      </c>
    </row>
    <row r="7" spans="1:8" s="38" customFormat="1" ht="42" customHeight="1">
      <c r="A7" s="273" t="s">
        <v>252</v>
      </c>
      <c r="B7" s="274"/>
      <c r="C7" s="36">
        <v>25</v>
      </c>
      <c r="D7" s="39" t="s">
        <v>253</v>
      </c>
      <c r="E7" s="74">
        <v>22</v>
      </c>
      <c r="F7" s="275" t="s">
        <v>254</v>
      </c>
      <c r="G7" s="276"/>
      <c r="H7" s="36">
        <v>26</v>
      </c>
    </row>
    <row r="8" spans="1:8" s="38" customFormat="1" ht="28" customHeight="1">
      <c r="A8" s="273" t="s">
        <v>255</v>
      </c>
      <c r="B8" s="274"/>
      <c r="C8" s="36">
        <v>2</v>
      </c>
      <c r="D8" s="40" t="s">
        <v>256</v>
      </c>
      <c r="E8" s="74"/>
      <c r="F8" s="275" t="s">
        <v>257</v>
      </c>
      <c r="G8" s="276"/>
      <c r="H8" s="36">
        <v>305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77" t="s">
        <v>272</v>
      </c>
      <c r="F15" s="77"/>
      <c r="G15" s="77"/>
      <c r="H15" s="65"/>
    </row>
    <row r="16" spans="1:8" ht="15" customHeight="1">
      <c r="A16" s="30">
        <v>2</v>
      </c>
      <c r="B16" s="77" t="s">
        <v>273</v>
      </c>
      <c r="D16" s="73">
        <v>21</v>
      </c>
      <c r="E16" s="77" t="s">
        <v>274</v>
      </c>
      <c r="F16" s="77"/>
      <c r="G16" s="77"/>
      <c r="H16" s="65"/>
    </row>
    <row r="17" spans="1:8" ht="15" customHeight="1">
      <c r="A17" s="30">
        <v>3</v>
      </c>
      <c r="B17" s="77" t="s">
        <v>275</v>
      </c>
      <c r="D17" s="73">
        <v>25</v>
      </c>
      <c r="E17" s="77" t="s">
        <v>276</v>
      </c>
      <c r="F17" s="77"/>
      <c r="G17" s="77"/>
      <c r="H17" s="65"/>
    </row>
    <row r="18" spans="1:8" ht="15" customHeight="1">
      <c r="A18" s="30">
        <v>4</v>
      </c>
      <c r="B18" s="77" t="s">
        <v>277</v>
      </c>
      <c r="D18" s="73">
        <v>22</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83">
        <v>1</v>
      </c>
      <c r="B24" s="65" t="s">
        <v>1697</v>
      </c>
      <c r="C24" s="65" t="s">
        <v>1715</v>
      </c>
      <c r="D24" s="65" t="s">
        <v>1716</v>
      </c>
      <c r="E24" s="65">
        <v>25</v>
      </c>
      <c r="F24" s="65"/>
      <c r="G24" s="65"/>
      <c r="H24" s="65" t="s">
        <v>586</v>
      </c>
    </row>
    <row r="25" spans="1:8" ht="15">
      <c r="A25" s="183">
        <v>2</v>
      </c>
      <c r="B25" s="65" t="s">
        <v>1717</v>
      </c>
      <c r="C25" s="65" t="s">
        <v>1698</v>
      </c>
      <c r="D25" s="65"/>
      <c r="E25" s="65">
        <v>25</v>
      </c>
      <c r="F25" s="65"/>
      <c r="G25" s="65"/>
      <c r="H25" s="65"/>
    </row>
    <row r="26" spans="1:8" ht="15">
      <c r="A26" s="183">
        <v>3</v>
      </c>
      <c r="B26" s="65" t="s">
        <v>1718</v>
      </c>
      <c r="C26" s="65" t="s">
        <v>1719</v>
      </c>
      <c r="D26" s="65"/>
      <c r="E26" s="65">
        <v>5</v>
      </c>
      <c r="F26" s="65"/>
      <c r="G26" s="65"/>
      <c r="H26" s="65"/>
    </row>
    <row r="27" spans="1:8" ht="15">
      <c r="A27" s="183">
        <v>4</v>
      </c>
      <c r="B27" s="65" t="s">
        <v>1720</v>
      </c>
      <c r="C27" s="65" t="s">
        <v>1721</v>
      </c>
      <c r="D27" s="65"/>
      <c r="E27" s="65">
        <v>7</v>
      </c>
      <c r="F27" s="65"/>
      <c r="G27" s="65"/>
      <c r="H27" s="65"/>
    </row>
    <row r="28" spans="1:8" ht="15">
      <c r="A28" s="183">
        <v>5</v>
      </c>
      <c r="B28" s="65" t="s">
        <v>1699</v>
      </c>
      <c r="C28" s="65" t="s">
        <v>1722</v>
      </c>
      <c r="D28" s="65"/>
      <c r="E28" s="65">
        <v>5</v>
      </c>
      <c r="F28" s="65"/>
      <c r="G28" s="65"/>
      <c r="H28" s="65"/>
    </row>
    <row r="29" spans="1:8" ht="15">
      <c r="A29" s="183">
        <v>6</v>
      </c>
      <c r="B29" s="65" t="s">
        <v>1723</v>
      </c>
      <c r="C29" s="65" t="s">
        <v>1724</v>
      </c>
      <c r="D29" s="65"/>
      <c r="E29" s="65">
        <v>5</v>
      </c>
      <c r="F29" s="65" t="s">
        <v>322</v>
      </c>
      <c r="G29" s="65" t="s">
        <v>593</v>
      </c>
      <c r="H29" s="65"/>
    </row>
    <row r="30" spans="1:8" ht="15">
      <c r="A30" s="183">
        <v>7</v>
      </c>
      <c r="B30" s="65" t="s">
        <v>1700</v>
      </c>
      <c r="C30" s="65" t="s">
        <v>1725</v>
      </c>
      <c r="D30" s="65"/>
      <c r="E30" s="65">
        <v>7</v>
      </c>
      <c r="F30" s="65"/>
      <c r="G30" s="65"/>
      <c r="H30" s="65"/>
    </row>
    <row r="31" spans="1:8" ht="15">
      <c r="A31" s="183">
        <v>8</v>
      </c>
      <c r="B31" s="65" t="s">
        <v>313</v>
      </c>
      <c r="C31" s="65" t="s">
        <v>1726</v>
      </c>
      <c r="D31" s="65"/>
      <c r="E31" s="65">
        <v>5</v>
      </c>
      <c r="F31" s="65"/>
      <c r="G31" s="65"/>
      <c r="H31" s="65"/>
    </row>
    <row r="32" spans="1:8" ht="15">
      <c r="A32" s="183">
        <v>9</v>
      </c>
      <c r="B32" s="65" t="s">
        <v>1727</v>
      </c>
      <c r="C32" s="65" t="s">
        <v>1728</v>
      </c>
      <c r="D32" s="65"/>
      <c r="E32" s="65">
        <v>5</v>
      </c>
      <c r="F32" s="65"/>
      <c r="G32" s="65"/>
      <c r="H32" s="65"/>
    </row>
    <row r="33" spans="1:8" ht="15">
      <c r="A33" s="183">
        <v>10</v>
      </c>
      <c r="B33" s="65" t="s">
        <v>1701</v>
      </c>
      <c r="C33" s="65" t="s">
        <v>1729</v>
      </c>
      <c r="D33" s="65"/>
      <c r="E33" s="65">
        <v>2</v>
      </c>
      <c r="F33" s="65"/>
      <c r="G33" s="65"/>
      <c r="H33" s="65"/>
    </row>
    <row r="34" spans="1:8" ht="15">
      <c r="A34" s="183">
        <v>11</v>
      </c>
      <c r="B34" s="65" t="s">
        <v>1730</v>
      </c>
      <c r="C34" s="65" t="s">
        <v>1702</v>
      </c>
      <c r="D34" s="65"/>
      <c r="E34" s="65">
        <v>12</v>
      </c>
      <c r="F34" s="65"/>
      <c r="G34" s="65"/>
      <c r="H34" s="65"/>
    </row>
    <row r="35" spans="1:8" ht="15">
      <c r="A35" s="183">
        <v>12</v>
      </c>
      <c r="B35" s="65" t="s">
        <v>791</v>
      </c>
      <c r="C35" s="65" t="s">
        <v>1731</v>
      </c>
      <c r="D35" s="65"/>
      <c r="E35" s="65">
        <v>10</v>
      </c>
      <c r="F35" s="65"/>
      <c r="G35" s="65"/>
      <c r="H35" s="65"/>
    </row>
    <row r="36" spans="1:8" ht="15">
      <c r="A36" s="183">
        <v>13</v>
      </c>
      <c r="B36" s="181" t="s">
        <v>1703</v>
      </c>
      <c r="C36" s="65" t="s">
        <v>1732</v>
      </c>
      <c r="D36" s="65"/>
      <c r="E36" s="65">
        <v>5</v>
      </c>
      <c r="F36" s="65"/>
      <c r="G36" s="65"/>
      <c r="H36" s="65" t="s">
        <v>296</v>
      </c>
    </row>
    <row r="37" spans="1:8" ht="15">
      <c r="A37" s="183">
        <v>14</v>
      </c>
      <c r="B37" s="181" t="s">
        <v>1733</v>
      </c>
      <c r="C37" s="65" t="s">
        <v>1734</v>
      </c>
      <c r="D37" s="65"/>
      <c r="E37" s="65">
        <v>10</v>
      </c>
      <c r="F37" s="65"/>
      <c r="G37" s="65"/>
      <c r="H37" s="65" t="s">
        <v>296</v>
      </c>
    </row>
    <row r="38" spans="1:8" ht="15">
      <c r="A38" s="183">
        <v>15</v>
      </c>
      <c r="B38" s="65" t="s">
        <v>1735</v>
      </c>
      <c r="C38" s="65" t="s">
        <v>1736</v>
      </c>
      <c r="D38" s="65"/>
      <c r="E38" s="65">
        <v>7</v>
      </c>
      <c r="F38" s="65"/>
      <c r="G38" s="65"/>
      <c r="H38" s="65"/>
    </row>
    <row r="39" spans="1:8" ht="15">
      <c r="A39" s="183">
        <v>16</v>
      </c>
      <c r="B39" s="65" t="s">
        <v>1704</v>
      </c>
      <c r="C39" s="65" t="s">
        <v>1737</v>
      </c>
      <c r="D39" s="65"/>
      <c r="E39" s="65">
        <v>8</v>
      </c>
      <c r="F39" s="65"/>
      <c r="G39" s="65"/>
      <c r="H39" s="65"/>
    </row>
    <row r="40" spans="1:8" ht="15">
      <c r="A40" s="183">
        <v>17</v>
      </c>
      <c r="B40" s="65" t="s">
        <v>1705</v>
      </c>
      <c r="C40" s="65" t="s">
        <v>1706</v>
      </c>
      <c r="D40" s="65"/>
      <c r="E40" s="65">
        <v>5</v>
      </c>
      <c r="F40" s="65"/>
      <c r="G40" s="65"/>
      <c r="H40" s="65"/>
    </row>
    <row r="41" spans="1:8" ht="15">
      <c r="A41" s="183">
        <v>18</v>
      </c>
      <c r="B41" s="65" t="s">
        <v>1703</v>
      </c>
      <c r="C41" s="65" t="s">
        <v>1738</v>
      </c>
      <c r="D41" s="65"/>
      <c r="E41" s="65">
        <v>60</v>
      </c>
      <c r="F41" s="65"/>
      <c r="G41" s="65"/>
      <c r="H41" s="65"/>
    </row>
    <row r="42" spans="1:8" ht="15">
      <c r="A42" s="183">
        <v>19</v>
      </c>
      <c r="B42" s="65" t="s">
        <v>1739</v>
      </c>
      <c r="C42" s="65" t="s">
        <v>1740</v>
      </c>
      <c r="D42" s="65"/>
      <c r="E42" s="65">
        <v>50</v>
      </c>
      <c r="F42" s="65"/>
      <c r="G42" s="65"/>
      <c r="H42" s="65"/>
    </row>
    <row r="43" spans="1:8" ht="15">
      <c r="A43" s="183">
        <v>20</v>
      </c>
      <c r="B43" s="181" t="s">
        <v>1707</v>
      </c>
      <c r="C43" s="65" t="s">
        <v>1708</v>
      </c>
      <c r="D43" s="65"/>
      <c r="E43" s="65">
        <v>40</v>
      </c>
      <c r="F43" s="65"/>
      <c r="G43" s="65"/>
      <c r="H43" s="65" t="s">
        <v>296</v>
      </c>
    </row>
    <row r="44" spans="1:8" ht="15">
      <c r="A44" s="183">
        <v>21</v>
      </c>
      <c r="B44" s="65" t="s">
        <v>1741</v>
      </c>
      <c r="C44" s="65" t="s">
        <v>1742</v>
      </c>
      <c r="D44" s="65"/>
      <c r="E44" s="65">
        <v>45</v>
      </c>
      <c r="F44" s="65"/>
      <c r="G44" s="65"/>
      <c r="H44" s="65"/>
    </row>
    <row r="45" spans="1:8" ht="15">
      <c r="A45" s="183">
        <v>22</v>
      </c>
      <c r="B45" s="65" t="s">
        <v>1743</v>
      </c>
      <c r="C45" s="65" t="s">
        <v>1744</v>
      </c>
      <c r="D45" s="65"/>
      <c r="E45" s="65">
        <v>5</v>
      </c>
      <c r="F45" s="65"/>
      <c r="G45" s="65"/>
      <c r="H45" s="65"/>
    </row>
    <row r="46" spans="1:8" ht="15">
      <c r="A46" s="183">
        <v>23</v>
      </c>
      <c r="B46" s="65" t="s">
        <v>1709</v>
      </c>
      <c r="C46" s="65" t="s">
        <v>1745</v>
      </c>
      <c r="D46" s="65"/>
      <c r="E46" s="65">
        <v>15</v>
      </c>
      <c r="F46" s="65"/>
      <c r="G46" s="65"/>
      <c r="H46" s="65"/>
    </row>
    <row r="47" spans="1:8" ht="15">
      <c r="A47" s="183">
        <v>24</v>
      </c>
      <c r="B47" s="65" t="s">
        <v>1710</v>
      </c>
      <c r="C47" s="65" t="s">
        <v>1746</v>
      </c>
      <c r="D47" s="65"/>
      <c r="E47" s="65">
        <v>6</v>
      </c>
      <c r="F47" s="65" t="s">
        <v>322</v>
      </c>
      <c r="G47" s="65" t="s">
        <v>593</v>
      </c>
      <c r="H47" s="65"/>
    </row>
    <row r="48" spans="1:8" ht="15">
      <c r="A48" s="183">
        <v>25</v>
      </c>
      <c r="B48" s="65" t="s">
        <v>916</v>
      </c>
      <c r="C48" s="65" t="s">
        <v>1711</v>
      </c>
      <c r="D48" s="65"/>
      <c r="E48" s="65">
        <v>5</v>
      </c>
      <c r="F48" s="65"/>
      <c r="G48" s="65"/>
      <c r="H48" s="65"/>
    </row>
    <row r="49" spans="1:8" ht="15">
      <c r="A49" s="183">
        <v>26</v>
      </c>
      <c r="B49" s="65" t="s">
        <v>1712</v>
      </c>
      <c r="C49" s="65" t="s">
        <v>1713</v>
      </c>
      <c r="D49" s="65"/>
      <c r="E49" s="65">
        <v>10</v>
      </c>
      <c r="F49" s="65"/>
      <c r="G49" s="65"/>
      <c r="H49" s="65"/>
    </row>
    <row r="50" spans="1:8" ht="15">
      <c r="A50" s="183">
        <v>27</v>
      </c>
      <c r="B50" s="65" t="s">
        <v>1747</v>
      </c>
      <c r="C50" s="65" t="s">
        <v>1748</v>
      </c>
      <c r="D50" s="65"/>
      <c r="E50" s="65">
        <v>14</v>
      </c>
      <c r="F50" s="65"/>
      <c r="G50" s="65"/>
      <c r="H50" s="65"/>
    </row>
    <row r="51" spans="1:8" ht="15">
      <c r="A51" s="183">
        <v>28</v>
      </c>
      <c r="B51" s="65" t="s">
        <v>1714</v>
      </c>
      <c r="C51" s="65" t="s">
        <v>1749</v>
      </c>
      <c r="D51" s="65"/>
      <c r="E51" s="65">
        <v>6</v>
      </c>
      <c r="F51" s="65"/>
      <c r="G51" s="65"/>
      <c r="H51" s="65" t="s">
        <v>586</v>
      </c>
    </row>
    <row r="52" spans="1:8" ht="15">
      <c r="A52" s="183">
        <v>29</v>
      </c>
      <c r="B52" s="183"/>
      <c r="C52" s="183"/>
      <c r="D52" s="183"/>
      <c r="E52" s="183"/>
      <c r="F52" s="183"/>
      <c r="G52" s="35"/>
      <c r="H52" s="35"/>
    </row>
    <row r="53" spans="1:8" ht="15">
      <c r="A53" s="183">
        <v>30</v>
      </c>
      <c r="B53" s="183"/>
      <c r="C53" s="183"/>
      <c r="D53" s="183"/>
      <c r="E53" s="183"/>
      <c r="F53" s="35"/>
      <c r="G53" s="35"/>
      <c r="H53" s="183"/>
    </row>
    <row r="54" spans="1:8" ht="15">
      <c r="A54" s="183">
        <v>31</v>
      </c>
      <c r="B54" s="35"/>
      <c r="C54" s="35"/>
      <c r="D54" s="35"/>
      <c r="E54" s="35"/>
      <c r="F54" s="35"/>
      <c r="G54" s="35"/>
      <c r="H54" s="35"/>
    </row>
    <row r="55" spans="1:8" ht="15">
      <c r="A55" s="183">
        <v>32</v>
      </c>
      <c r="B55" s="35"/>
      <c r="C55" s="35"/>
      <c r="D55" s="35"/>
      <c r="E55" s="35"/>
      <c r="F55" s="35"/>
      <c r="G55" s="35"/>
      <c r="H55" s="35"/>
    </row>
    <row r="56" spans="1:8" ht="15">
      <c r="A56" s="183">
        <v>33</v>
      </c>
      <c r="B56" s="35"/>
      <c r="C56" s="35"/>
      <c r="D56" s="35"/>
      <c r="E56" s="35"/>
      <c r="F56" s="35"/>
      <c r="G56" s="35"/>
      <c r="H56" s="35"/>
    </row>
    <row r="57" spans="1:8" ht="15">
      <c r="A57" s="183">
        <v>34</v>
      </c>
      <c r="B57" s="35"/>
      <c r="C57" s="35"/>
      <c r="D57" s="35"/>
      <c r="E57" s="35"/>
      <c r="F57" s="35"/>
      <c r="G57" s="35"/>
      <c r="H57" s="35"/>
    </row>
    <row r="58" spans="1:8" ht="15">
      <c r="A58" s="183">
        <v>35</v>
      </c>
      <c r="B58" s="35"/>
      <c r="C58" s="35"/>
      <c r="D58" s="35"/>
      <c r="E58" s="35"/>
      <c r="F58" s="35"/>
      <c r="G58" s="35"/>
      <c r="H58" s="35"/>
    </row>
    <row r="59" spans="1:8" ht="15">
      <c r="A59" s="183">
        <v>36</v>
      </c>
      <c r="B59" s="35"/>
      <c r="C59" s="35"/>
      <c r="D59" s="35"/>
      <c r="E59" s="35"/>
      <c r="F59" s="35"/>
      <c r="G59" s="35"/>
      <c r="H59" s="35"/>
    </row>
    <row r="60" spans="1:8" ht="15">
      <c r="A60" s="183">
        <v>37</v>
      </c>
      <c r="B60" s="35"/>
      <c r="C60" s="35"/>
      <c r="D60" s="35"/>
      <c r="E60" s="35"/>
      <c r="F60" s="35"/>
      <c r="G60" s="35"/>
      <c r="H60" s="35"/>
    </row>
    <row r="61" spans="1:8" ht="15">
      <c r="A61" s="183">
        <v>38</v>
      </c>
      <c r="B61" s="35"/>
      <c r="C61" s="35"/>
      <c r="D61" s="35"/>
      <c r="E61" s="35"/>
      <c r="F61" s="35"/>
      <c r="G61" s="35"/>
      <c r="H61" s="35"/>
    </row>
    <row r="62" spans="1:8" ht="15">
      <c r="A62" s="183">
        <v>39</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367</v>
      </c>
      <c r="E67" s="51"/>
      <c r="G67" s="51"/>
    </row>
    <row r="68" spans="1:7" s="193" customFormat="1" ht="137" customHeight="1">
      <c r="A68" s="192"/>
      <c r="B68" s="192"/>
      <c r="C68" s="193" t="s">
        <v>368</v>
      </c>
      <c r="D68" s="192" t="str">
        <f>+D4</f>
        <v>Bilal Gorai</v>
      </c>
      <c r="E68" s="193" t="s">
        <v>369</v>
      </c>
      <c r="F68" s="194" t="str">
        <f>+E4</f>
        <v xml:space="preserve"> 0307-6344702</v>
      </c>
      <c r="G68" s="193" t="s">
        <v>370</v>
      </c>
    </row>
    <row r="69" spans="1:7">
      <c r="A69" s="30" t="s">
        <v>371</v>
      </c>
      <c r="E69" s="50"/>
      <c r="G69" s="50"/>
    </row>
    <row r="70" spans="1:7" ht="16" customHeight="1">
      <c r="A70" s="51"/>
      <c r="B70" s="51"/>
      <c r="C70" s="30" t="s">
        <v>368</v>
      </c>
      <c r="D70" s="107" t="s">
        <v>1693</v>
      </c>
      <c r="E70" s="30" t="s">
        <v>369</v>
      </c>
      <c r="F70" s="107" t="s">
        <v>1923</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22</v>
      </c>
    </row>
    <row r="84" spans="1:7">
      <c r="A84" s="30">
        <v>2</v>
      </c>
      <c r="B84" s="30" t="s">
        <v>397</v>
      </c>
      <c r="E84" s="30" t="s">
        <v>396</v>
      </c>
      <c r="G84" s="35">
        <v>4</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305</v>
      </c>
    </row>
    <row r="88" spans="1:7">
      <c r="A88" s="30">
        <v>6</v>
      </c>
      <c r="B88" s="30" t="s">
        <v>401</v>
      </c>
      <c r="E88" s="30" t="s">
        <v>396</v>
      </c>
      <c r="G88" s="35">
        <v>13</v>
      </c>
    </row>
    <row r="89" spans="1:7">
      <c r="A89" s="30">
        <v>7</v>
      </c>
      <c r="B89" s="30" t="s">
        <v>402</v>
      </c>
      <c r="E89" s="83" t="s">
        <v>403</v>
      </c>
      <c r="G89" s="35" t="s">
        <v>1694</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1695</v>
      </c>
      <c r="H100" s="50"/>
    </row>
    <row r="101" spans="1:8">
      <c r="A101" s="30">
        <v>4</v>
      </c>
      <c r="B101" s="30" t="s">
        <v>421</v>
      </c>
      <c r="F101" s="50"/>
      <c r="G101" s="50"/>
      <c r="H101" s="50"/>
    </row>
    <row r="102" spans="1:8">
      <c r="A102" s="30">
        <v>5</v>
      </c>
      <c r="B102" s="30" t="s">
        <v>422</v>
      </c>
      <c r="F102" s="50" t="s">
        <v>1822</v>
      </c>
      <c r="G102" s="50" t="s">
        <v>1696</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1E00-000000000000}">
      <formula1>"Yes,Some,No"</formula1>
    </dataValidation>
    <dataValidation type="list" allowBlank="1" showInputMessage="1" showErrorMessage="1" sqref="G79" xr:uid="{00000000-0002-0000-1E00-000001000000}">
      <formula1>"Yes,Some confusion,No"</formula1>
    </dataValidation>
    <dataValidation type="list" allowBlank="1" showInputMessage="1" showErrorMessage="1" sqref="G77" xr:uid="{00000000-0002-0000-1E00-000002000000}">
      <formula1>"Clear,Mixed,Not clear"</formula1>
    </dataValidation>
    <dataValidation type="list" allowBlank="1" showInputMessage="1" showErrorMessage="1" sqref="G76 G78" xr:uid="{00000000-0002-0000-1E00-000003000000}">
      <formula1>"Most,Few,None"</formula1>
    </dataValidation>
    <dataValidation type="list" allowBlank="1" showInputMessage="1" showErrorMessage="1" sqref="G75" xr:uid="{00000000-0002-0000-1E00-000004000000}">
      <formula1>"Clear,Some,Not clear"</formula1>
    </dataValidation>
    <dataValidation type="whole" operator="greaterThanOrEqual" allowBlank="1" showInputMessage="1" showErrorMessage="1" sqref="C6:C8 D15:D21 E6:E8 G6:G8 G15:G21 G83:G88" xr:uid="{00000000-0002-0000-1E00-000007000000}">
      <formula1>0</formula1>
    </dataValidation>
  </dataValidations>
  <hyperlinks>
    <hyperlink ref="H4" r:id="rId1" xr:uid="{00000000-0004-0000-1E00-000000000000}"/>
  </hyperlinks>
  <pageMargins left="0.25" right="0.25" top="0.75" bottom="0.75" header="0.3" footer="0.3"/>
  <pageSetup paperSize="9" orientation="portrait" horizontalDpi="0" verticalDpi="0"/>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43"/>
  <sheetViews>
    <sheetView workbookViewId="0">
      <selection activeCell="B37" sqref="B37"/>
    </sheetView>
  </sheetViews>
  <sheetFormatPr baseColWidth="10" defaultColWidth="8.83203125" defaultRowHeight="15"/>
  <cols>
    <col min="1" max="2" width="35" customWidth="1"/>
  </cols>
  <sheetData>
    <row r="1" spans="1:2">
      <c r="A1" t="s">
        <v>33</v>
      </c>
      <c r="B1" t="s">
        <v>75</v>
      </c>
    </row>
    <row r="2" spans="1:2">
      <c r="A2" t="s">
        <v>32</v>
      </c>
      <c r="B2">
        <f>COUNTA(SUM!AE:AE)-1</f>
        <v>40</v>
      </c>
    </row>
    <row r="3" spans="1:2">
      <c r="A3" t="s">
        <v>36</v>
      </c>
      <c r="B3">
        <f>SUM(SUM!AS:AS)</f>
        <v>2908</v>
      </c>
    </row>
    <row r="4" spans="1:2">
      <c r="A4" t="s">
        <v>38</v>
      </c>
      <c r="B4">
        <f>SUM(SUM!AT:AT)</f>
        <v>2884</v>
      </c>
    </row>
    <row r="5" spans="1:2">
      <c r="A5" t="s">
        <v>40</v>
      </c>
      <c r="B5">
        <f>SUM(SUM!AU:AU)</f>
        <v>44256</v>
      </c>
    </row>
    <row r="6" spans="1:2">
      <c r="A6" t="s">
        <v>42</v>
      </c>
      <c r="B6">
        <f>SUM(SUM!AV:AV)</f>
        <v>2240</v>
      </c>
    </row>
    <row r="7" spans="1:2">
      <c r="A7" t="s">
        <v>44</v>
      </c>
      <c r="B7">
        <f>SUM(SUM!AW:AW)</f>
        <v>1936</v>
      </c>
    </row>
    <row r="8" spans="1:2">
      <c r="A8" t="s">
        <v>46</v>
      </c>
      <c r="B8">
        <f>SUM(SUM!AX:AX)</f>
        <v>2606</v>
      </c>
    </row>
    <row r="9" spans="1:2">
      <c r="A9" t="s">
        <v>48</v>
      </c>
      <c r="B9">
        <f>SUM(SUM!AY:AY)</f>
        <v>272</v>
      </c>
    </row>
    <row r="10" spans="1:2">
      <c r="A10" t="s">
        <v>50</v>
      </c>
      <c r="B10">
        <f>SUM(SUM!AZ:AZ)</f>
        <v>14</v>
      </c>
    </row>
    <row r="11" spans="1:2">
      <c r="A11" t="s">
        <v>51</v>
      </c>
      <c r="B11">
        <f>SUM(SUM!BA:BA)</f>
        <v>42374</v>
      </c>
    </row>
    <row r="12" spans="1:2">
      <c r="A12" t="s">
        <v>76</v>
      </c>
      <c r="B12">
        <f>AVERAGE(SUM!BB:BB)</f>
        <v>5.3170731707317076</v>
      </c>
    </row>
    <row r="13" spans="1:2">
      <c r="A13" t="s">
        <v>77</v>
      </c>
      <c r="B13">
        <f>AVERAGE(SUM!BC:BC)</f>
        <v>5.3658536585365857</v>
      </c>
    </row>
    <row r="14" spans="1:2">
      <c r="A14" t="s">
        <v>78</v>
      </c>
      <c r="B14">
        <f>AVERAGE(SUM!BD:BD)</f>
        <v>5.8048780487804876</v>
      </c>
    </row>
    <row r="15" spans="1:2">
      <c r="A15" t="s">
        <v>79</v>
      </c>
      <c r="B15">
        <f>AVERAGE(SUM!BE:BE)</f>
        <v>4.9268292682926829</v>
      </c>
    </row>
    <row r="16" spans="1:2">
      <c r="A16" t="s">
        <v>80</v>
      </c>
      <c r="B16">
        <f>AVERAGE(SUM!BF:BF)</f>
        <v>5.2682926829268295</v>
      </c>
    </row>
    <row r="17" spans="1:2">
      <c r="A17" t="s">
        <v>81</v>
      </c>
      <c r="B17">
        <f>SUM(SUM!BG:BG)</f>
        <v>1754</v>
      </c>
    </row>
    <row r="18" spans="1:2">
      <c r="A18" t="s">
        <v>82</v>
      </c>
      <c r="B18">
        <f>SUM(SUM!BH:BH)</f>
        <v>1786</v>
      </c>
    </row>
    <row r="19" spans="1:2">
      <c r="A19" t="s">
        <v>83</v>
      </c>
      <c r="B19">
        <f>SUM(SUM!BI:BI)</f>
        <v>2142</v>
      </c>
    </row>
    <row r="20" spans="1:2">
      <c r="A20" t="s">
        <v>84</v>
      </c>
      <c r="B20">
        <f>SUM(SUM!BJ:BJ)</f>
        <v>1768</v>
      </c>
    </row>
    <row r="21" spans="1:2">
      <c r="A21" t="s">
        <v>85</v>
      </c>
      <c r="B21">
        <f>SUM(SUM!BK:BK)</f>
        <v>80</v>
      </c>
    </row>
    <row r="22" spans="1:2">
      <c r="A22" t="s">
        <v>86</v>
      </c>
      <c r="B22">
        <f>SUM(SUM!BL:BL)</f>
        <v>0</v>
      </c>
    </row>
    <row r="23" spans="1:2">
      <c r="A23" t="s">
        <v>87</v>
      </c>
      <c r="B23">
        <f>SUM(SUM!BM:BM)</f>
        <v>0</v>
      </c>
    </row>
    <row r="24" spans="1:2">
      <c r="A24" t="s">
        <v>88</v>
      </c>
      <c r="B24">
        <f>SUM(SUM!BN:BN)</f>
        <v>414</v>
      </c>
    </row>
    <row r="25" spans="1:2">
      <c r="A25" t="s">
        <v>89</v>
      </c>
      <c r="B25">
        <f>SUM(SUM!BO:BO)</f>
        <v>106</v>
      </c>
    </row>
    <row r="26" spans="1:2">
      <c r="A26" t="s">
        <v>90</v>
      </c>
      <c r="B26">
        <f>SUM(SUM!BP:BP)</f>
        <v>160</v>
      </c>
    </row>
    <row r="27" spans="1:2">
      <c r="A27" t="s">
        <v>91</v>
      </c>
      <c r="B27">
        <f>SUM(SUM!BQ:BQ)</f>
        <v>160</v>
      </c>
    </row>
    <row r="28" spans="1:2">
      <c r="A28" t="s">
        <v>92</v>
      </c>
      <c r="B28">
        <f>SUM(SUM!BR:BR)</f>
        <v>0</v>
      </c>
    </row>
    <row r="29" spans="1:2">
      <c r="A29" t="s">
        <v>93</v>
      </c>
      <c r="B29">
        <f>SUM(SUM!BS:BS)</f>
        <v>0</v>
      </c>
    </row>
    <row r="30" spans="1:2">
      <c r="A30" t="s">
        <v>94</v>
      </c>
      <c r="B30">
        <f>SUM(SUM!BT:BT)</f>
        <v>0</v>
      </c>
    </row>
    <row r="31" spans="1:2">
      <c r="A31" t="s">
        <v>95</v>
      </c>
      <c r="B31">
        <f>SUM(SUM!BU:BU)</f>
        <v>530</v>
      </c>
    </row>
    <row r="32" spans="1:2">
      <c r="A32" t="s">
        <v>96</v>
      </c>
      <c r="B32">
        <f>SUM(SUM!BV:BV)</f>
        <v>390</v>
      </c>
    </row>
    <row r="33" spans="1:2">
      <c r="A33" t="s">
        <v>97</v>
      </c>
      <c r="B33">
        <f>SUM(SUM!BW:BW)</f>
        <v>28</v>
      </c>
    </row>
    <row r="34" spans="1:2">
      <c r="A34" t="s">
        <v>98</v>
      </c>
      <c r="B34">
        <f>SUM(SUM!BX:BX)</f>
        <v>0</v>
      </c>
    </row>
    <row r="35" spans="1:2">
      <c r="A35" t="s">
        <v>99</v>
      </c>
      <c r="B35">
        <f>IF(B3=0,"",B6/B3)</f>
        <v>0.77028885832187066</v>
      </c>
    </row>
    <row r="36" spans="1:2">
      <c r="A36" t="s">
        <v>100</v>
      </c>
      <c r="B36">
        <f>IF(B3=0,"",B7/B3)</f>
        <v>0.66574965612104542</v>
      </c>
    </row>
    <row r="37" spans="1:2">
      <c r="A37" t="s">
        <v>101</v>
      </c>
      <c r="B37">
        <f>IF(B3=0,"",B8/B3)</f>
        <v>0.89614855570839069</v>
      </c>
    </row>
    <row r="38" spans="1:2">
      <c r="A38" t="s">
        <v>102</v>
      </c>
      <c r="B38">
        <f>IF(B3=0,"",B9/B3)</f>
        <v>9.353507565337002E-2</v>
      </c>
    </row>
    <row r="39" spans="1:2">
      <c r="A39" t="s">
        <v>103</v>
      </c>
      <c r="B39">
        <f>IF(B3=0,"",B10/B3)</f>
        <v>4.8143053645116922E-3</v>
      </c>
    </row>
    <row r="40" spans="1:2">
      <c r="A40" t="s">
        <v>104</v>
      </c>
      <c r="B40">
        <f>IF(SUM(SUM!L:L)=0,"",SUM(SUM!O:O)/SUM(SUM!L:L))</f>
        <v>7.7862131104064237E-3</v>
      </c>
    </row>
    <row r="41" spans="1:2">
      <c r="A41" t="s">
        <v>105</v>
      </c>
      <c r="B41">
        <f>IFERROR(AVERAGE(SUM!BL:BL),"")</f>
        <v>0</v>
      </c>
    </row>
    <row r="42" spans="1:2">
      <c r="A42" t="s">
        <v>106</v>
      </c>
    </row>
    <row r="43" spans="1:2">
      <c r="A43" t="s">
        <v>107</v>
      </c>
    </row>
  </sheetData>
  <pageMargins left="0.75" right="0.75" top="1" bottom="1" header="0.5" footer="0.5"/>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theme="7" tint="0.39997558519241921"/>
  </sheetPr>
  <dimension ref="A1:H105"/>
  <sheetViews>
    <sheetView view="pageBreakPreview" topLeftCell="C67" zoomScale="228"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+D9S1!F1</f>
        <v>45994</v>
      </c>
      <c r="G1" s="60" t="s">
        <v>236</v>
      </c>
      <c r="H1" s="68">
        <f>+D9S1!H1</f>
        <v>9</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1619</v>
      </c>
      <c r="C4" s="81" t="str">
        <f>+D9S1!C4</f>
        <v xml:space="preserve">Muzaffar Ghar </v>
      </c>
      <c r="D4" s="72" t="s">
        <v>1620</v>
      </c>
      <c r="E4" s="72" t="s">
        <v>1621</v>
      </c>
      <c r="F4" s="73" t="s">
        <v>1823</v>
      </c>
      <c r="G4" s="72" t="s">
        <v>1824</v>
      </c>
      <c r="H4" s="136" t="s">
        <v>1622</v>
      </c>
    </row>
    <row r="5" spans="1:8">
      <c r="A5" s="31" t="s">
        <v>248</v>
      </c>
    </row>
    <row r="6" spans="1:8" s="38" customFormat="1" ht="28" customHeight="1">
      <c r="A6" s="273" t="s">
        <v>249</v>
      </c>
      <c r="B6" s="274"/>
      <c r="C6" s="36">
        <v>42</v>
      </c>
      <c r="D6" s="37" t="s">
        <v>250</v>
      </c>
      <c r="E6" s="74">
        <v>42</v>
      </c>
      <c r="F6" s="275" t="s">
        <v>251</v>
      </c>
      <c r="G6" s="276"/>
      <c r="H6" s="36">
        <v>410</v>
      </c>
    </row>
    <row r="7" spans="1:8" s="38" customFormat="1" ht="42" customHeight="1">
      <c r="A7" s="273" t="s">
        <v>252</v>
      </c>
      <c r="B7" s="274"/>
      <c r="C7" s="36">
        <v>35</v>
      </c>
      <c r="D7" s="39" t="s">
        <v>253</v>
      </c>
      <c r="E7" s="74">
        <v>34</v>
      </c>
      <c r="F7" s="275" t="s">
        <v>254</v>
      </c>
      <c r="G7" s="276"/>
      <c r="H7" s="36">
        <v>38</v>
      </c>
    </row>
    <row r="8" spans="1:8" s="38" customFormat="1" ht="28" customHeight="1">
      <c r="A8" s="273" t="s">
        <v>255</v>
      </c>
      <c r="B8" s="274"/>
      <c r="C8" s="36">
        <v>4</v>
      </c>
      <c r="D8" s="40" t="s">
        <v>256</v>
      </c>
      <c r="E8" s="74"/>
      <c r="F8" s="275" t="s">
        <v>257</v>
      </c>
      <c r="G8" s="276"/>
      <c r="H8" s="36">
        <v>390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row>
    <row r="16" spans="1:8" ht="15" customHeight="1">
      <c r="A16" s="30">
        <v>2</v>
      </c>
      <c r="B16" s="77" t="s">
        <v>273</v>
      </c>
      <c r="D16" s="73">
        <v>32</v>
      </c>
      <c r="E16" s="77" t="s">
        <v>274</v>
      </c>
      <c r="F16" s="77"/>
      <c r="G16" s="77"/>
      <c r="H16" s="65"/>
    </row>
    <row r="17" spans="1:8" ht="15" customHeight="1">
      <c r="A17" s="30">
        <v>3</v>
      </c>
      <c r="B17" s="77" t="s">
        <v>275</v>
      </c>
      <c r="D17" s="73">
        <v>35</v>
      </c>
      <c r="E17" s="77" t="s">
        <v>276</v>
      </c>
      <c r="F17" s="77"/>
      <c r="G17" s="77"/>
      <c r="H17" s="65"/>
    </row>
    <row r="18" spans="1:8" ht="15" customHeight="1">
      <c r="A18" s="30">
        <v>4</v>
      </c>
      <c r="B18" s="77" t="s">
        <v>277</v>
      </c>
      <c r="D18" s="73">
        <v>34</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5">
        <v>1</v>
      </c>
      <c r="B24" s="183" t="s">
        <v>1750</v>
      </c>
      <c r="C24" s="183" t="s">
        <v>1751</v>
      </c>
      <c r="D24" s="183" t="s">
        <v>1752</v>
      </c>
      <c r="E24" s="183">
        <v>25</v>
      </c>
      <c r="F24" s="183" t="s">
        <v>295</v>
      </c>
      <c r="G24" s="73"/>
      <c r="H24" s="73"/>
    </row>
    <row r="25" spans="1:8" ht="15">
      <c r="A25" s="35">
        <v>2</v>
      </c>
      <c r="B25" s="183" t="s">
        <v>1181</v>
      </c>
      <c r="C25" s="183" t="s">
        <v>1753</v>
      </c>
      <c r="D25" s="183" t="s">
        <v>1752</v>
      </c>
      <c r="E25" s="183">
        <v>10</v>
      </c>
      <c r="F25" s="183" t="s">
        <v>295</v>
      </c>
      <c r="G25" s="73"/>
      <c r="H25" s="73"/>
    </row>
    <row r="26" spans="1:8" ht="15">
      <c r="A26" s="35">
        <v>3</v>
      </c>
      <c r="B26" s="183" t="s">
        <v>1754</v>
      </c>
      <c r="C26" s="183" t="s">
        <v>1755</v>
      </c>
      <c r="D26" s="183" t="s">
        <v>1752</v>
      </c>
      <c r="E26" s="183">
        <v>3</v>
      </c>
      <c r="F26" s="183" t="s">
        <v>295</v>
      </c>
      <c r="G26" s="73"/>
      <c r="H26" s="73"/>
    </row>
    <row r="27" spans="1:8" ht="15">
      <c r="A27" s="35">
        <v>4</v>
      </c>
      <c r="B27" s="184" t="s">
        <v>1756</v>
      </c>
      <c r="C27" s="183" t="s">
        <v>1757</v>
      </c>
      <c r="D27" s="183" t="s">
        <v>1752</v>
      </c>
      <c r="E27" s="183">
        <v>5</v>
      </c>
      <c r="F27" s="183" t="s">
        <v>295</v>
      </c>
      <c r="G27" s="35"/>
      <c r="H27" s="183" t="s">
        <v>586</v>
      </c>
    </row>
    <row r="28" spans="1:8" ht="15">
      <c r="A28" s="35">
        <v>5</v>
      </c>
      <c r="B28" s="184" t="s">
        <v>1620</v>
      </c>
      <c r="C28" s="183" t="s">
        <v>1621</v>
      </c>
      <c r="D28" s="183" t="s">
        <v>1752</v>
      </c>
      <c r="E28" s="183">
        <v>36</v>
      </c>
      <c r="F28" s="183" t="s">
        <v>295</v>
      </c>
      <c r="G28" s="35"/>
      <c r="H28" s="183"/>
    </row>
    <row r="29" spans="1:8" ht="15">
      <c r="A29" s="35">
        <v>6</v>
      </c>
      <c r="B29" s="183" t="s">
        <v>1339</v>
      </c>
      <c r="C29" s="183" t="s">
        <v>1758</v>
      </c>
      <c r="D29" s="183" t="s">
        <v>1752</v>
      </c>
      <c r="E29" s="183">
        <v>20</v>
      </c>
      <c r="F29" s="183" t="s">
        <v>295</v>
      </c>
      <c r="G29" s="35"/>
      <c r="H29" s="183"/>
    </row>
    <row r="30" spans="1:8" ht="15">
      <c r="A30" s="35">
        <v>7</v>
      </c>
      <c r="B30" s="183" t="s">
        <v>1759</v>
      </c>
      <c r="C30" s="183" t="s">
        <v>1760</v>
      </c>
      <c r="D30" s="183" t="s">
        <v>1752</v>
      </c>
      <c r="E30" s="183">
        <v>2</v>
      </c>
      <c r="F30" s="183" t="s">
        <v>295</v>
      </c>
      <c r="G30" s="35"/>
      <c r="H30" s="183"/>
    </row>
    <row r="31" spans="1:8" ht="15">
      <c r="A31" s="35">
        <v>8</v>
      </c>
      <c r="B31" s="183" t="s">
        <v>739</v>
      </c>
      <c r="C31" s="183" t="s">
        <v>1761</v>
      </c>
      <c r="D31" s="183" t="s">
        <v>1752</v>
      </c>
      <c r="E31" s="183">
        <v>10</v>
      </c>
      <c r="F31" s="183" t="s">
        <v>295</v>
      </c>
      <c r="G31" s="35"/>
      <c r="H31" s="183" t="s">
        <v>586</v>
      </c>
    </row>
    <row r="32" spans="1:8" ht="15">
      <c r="A32" s="35">
        <v>9</v>
      </c>
      <c r="B32" s="184" t="s">
        <v>1200</v>
      </c>
      <c r="C32" s="183" t="s">
        <v>1762</v>
      </c>
      <c r="D32" s="183" t="s">
        <v>1752</v>
      </c>
      <c r="E32" s="183">
        <v>10</v>
      </c>
      <c r="F32" s="183" t="s">
        <v>295</v>
      </c>
      <c r="G32" s="35"/>
      <c r="H32" s="183"/>
    </row>
    <row r="33" spans="1:8" ht="15">
      <c r="A33" s="35">
        <v>10</v>
      </c>
      <c r="B33" s="183" t="s">
        <v>1763</v>
      </c>
      <c r="C33" s="183" t="s">
        <v>1764</v>
      </c>
      <c r="D33" s="183" t="s">
        <v>1752</v>
      </c>
      <c r="E33" s="183">
        <v>6</v>
      </c>
      <c r="F33" s="183" t="s">
        <v>295</v>
      </c>
      <c r="G33" s="35"/>
      <c r="H33" s="183"/>
    </row>
    <row r="34" spans="1:8" ht="15">
      <c r="A34" s="35">
        <v>11</v>
      </c>
      <c r="B34" s="183" t="s">
        <v>1765</v>
      </c>
      <c r="C34" s="183" t="s">
        <v>1766</v>
      </c>
      <c r="D34" s="183" t="s">
        <v>1752</v>
      </c>
      <c r="E34" s="183">
        <v>12</v>
      </c>
      <c r="F34" s="183" t="s">
        <v>295</v>
      </c>
      <c r="G34" s="35"/>
      <c r="H34" s="183"/>
    </row>
    <row r="35" spans="1:8" ht="15">
      <c r="A35" s="35">
        <v>12</v>
      </c>
      <c r="B35" s="184" t="s">
        <v>1767</v>
      </c>
      <c r="C35" s="183" t="s">
        <v>1768</v>
      </c>
      <c r="D35" s="183" t="s">
        <v>1752</v>
      </c>
      <c r="E35" s="183">
        <v>11</v>
      </c>
      <c r="F35" s="183" t="s">
        <v>295</v>
      </c>
      <c r="G35" s="35"/>
      <c r="H35" s="183" t="s">
        <v>586</v>
      </c>
    </row>
    <row r="36" spans="1:8" ht="15">
      <c r="A36" s="35">
        <v>13</v>
      </c>
      <c r="B36" s="183" t="s">
        <v>1769</v>
      </c>
      <c r="C36" s="183" t="s">
        <v>1770</v>
      </c>
      <c r="D36" s="183" t="s">
        <v>1752</v>
      </c>
      <c r="E36" s="183">
        <v>10</v>
      </c>
      <c r="F36" s="183" t="s">
        <v>295</v>
      </c>
      <c r="G36" s="183"/>
      <c r="H36" s="35"/>
    </row>
    <row r="37" spans="1:8" ht="15">
      <c r="A37" s="35">
        <v>14</v>
      </c>
      <c r="B37" s="183" t="s">
        <v>1771</v>
      </c>
      <c r="C37" s="183" t="s">
        <v>1772</v>
      </c>
      <c r="D37" s="183" t="s">
        <v>1752</v>
      </c>
      <c r="E37" s="183">
        <v>10</v>
      </c>
      <c r="F37" s="183" t="s">
        <v>322</v>
      </c>
      <c r="G37" s="183" t="s">
        <v>593</v>
      </c>
      <c r="H37" s="35"/>
    </row>
    <row r="38" spans="1:8" ht="15">
      <c r="A38" s="35">
        <v>15</v>
      </c>
      <c r="B38" s="183" t="s">
        <v>1773</v>
      </c>
      <c r="C38" s="183" t="s">
        <v>1774</v>
      </c>
      <c r="D38" s="183" t="s">
        <v>1752</v>
      </c>
      <c r="E38" s="183">
        <v>5</v>
      </c>
      <c r="F38" s="183" t="s">
        <v>295</v>
      </c>
      <c r="G38" s="183"/>
      <c r="H38" s="35"/>
    </row>
    <row r="39" spans="1:8" ht="15">
      <c r="A39" s="35">
        <v>16</v>
      </c>
      <c r="B39" s="183" t="s">
        <v>1489</v>
      </c>
      <c r="C39" s="183" t="s">
        <v>1775</v>
      </c>
      <c r="D39" s="183" t="s">
        <v>1752</v>
      </c>
      <c r="E39" s="183">
        <v>9</v>
      </c>
      <c r="F39" s="183" t="s">
        <v>295</v>
      </c>
      <c r="G39" s="183"/>
      <c r="H39" s="35"/>
    </row>
    <row r="40" spans="1:8" ht="15">
      <c r="A40" s="35">
        <v>17</v>
      </c>
      <c r="B40" s="183" t="s">
        <v>1776</v>
      </c>
      <c r="C40" s="183" t="s">
        <v>1777</v>
      </c>
      <c r="D40" s="183" t="s">
        <v>1752</v>
      </c>
      <c r="E40" s="183">
        <v>3</v>
      </c>
      <c r="F40" s="183" t="s">
        <v>295</v>
      </c>
      <c r="G40" s="183"/>
      <c r="H40" s="35"/>
    </row>
    <row r="41" spans="1:8" ht="15">
      <c r="A41" s="35">
        <v>18</v>
      </c>
      <c r="B41" s="183" t="s">
        <v>1778</v>
      </c>
      <c r="C41" s="183" t="s">
        <v>1779</v>
      </c>
      <c r="D41" s="183" t="s">
        <v>1752</v>
      </c>
      <c r="E41" s="183">
        <v>4</v>
      </c>
      <c r="F41" s="183" t="s">
        <v>295</v>
      </c>
      <c r="G41" s="183"/>
      <c r="H41" s="35"/>
    </row>
    <row r="42" spans="1:8" ht="15">
      <c r="A42" s="35">
        <v>19</v>
      </c>
      <c r="B42" s="183" t="s">
        <v>1780</v>
      </c>
      <c r="C42" s="183" t="s">
        <v>1781</v>
      </c>
      <c r="D42" s="183" t="s">
        <v>1752</v>
      </c>
      <c r="E42" s="183">
        <v>11</v>
      </c>
      <c r="F42" s="183" t="s">
        <v>295</v>
      </c>
      <c r="G42" s="183"/>
      <c r="H42" s="35"/>
    </row>
    <row r="43" spans="1:8" ht="15">
      <c r="A43" s="35">
        <v>20</v>
      </c>
      <c r="B43" s="183" t="s">
        <v>308</v>
      </c>
      <c r="C43" s="183" t="s">
        <v>1782</v>
      </c>
      <c r="D43" s="183" t="s">
        <v>1752</v>
      </c>
      <c r="E43" s="183">
        <v>30</v>
      </c>
      <c r="F43" s="183" t="s">
        <v>295</v>
      </c>
      <c r="G43" s="183"/>
      <c r="H43" s="35"/>
    </row>
    <row r="44" spans="1:8" ht="15">
      <c r="A44" s="35">
        <v>21</v>
      </c>
      <c r="B44" s="183" t="s">
        <v>1783</v>
      </c>
      <c r="C44" s="183" t="s">
        <v>1784</v>
      </c>
      <c r="D44" s="183" t="s">
        <v>1752</v>
      </c>
      <c r="E44" s="183">
        <v>2</v>
      </c>
      <c r="F44" s="183" t="s">
        <v>295</v>
      </c>
      <c r="G44" s="183"/>
      <c r="H44" s="35"/>
    </row>
    <row r="45" spans="1:8" ht="15">
      <c r="A45" s="35">
        <v>22</v>
      </c>
      <c r="B45" s="183" t="s">
        <v>302</v>
      </c>
      <c r="C45" s="183" t="s">
        <v>1785</v>
      </c>
      <c r="D45" s="183" t="s">
        <v>1752</v>
      </c>
      <c r="E45" s="183">
        <v>10</v>
      </c>
      <c r="F45" s="183" t="s">
        <v>295</v>
      </c>
      <c r="G45" s="35"/>
      <c r="H45" s="183" t="s">
        <v>586</v>
      </c>
    </row>
    <row r="46" spans="1:8" ht="15">
      <c r="A46" s="35">
        <v>23</v>
      </c>
      <c r="B46" s="183" t="s">
        <v>1786</v>
      </c>
      <c r="C46" s="183" t="s">
        <v>1787</v>
      </c>
      <c r="D46" s="183" t="s">
        <v>1752</v>
      </c>
      <c r="E46" s="183">
        <v>10</v>
      </c>
      <c r="F46" s="183" t="s">
        <v>295</v>
      </c>
      <c r="G46" s="183"/>
      <c r="H46" s="35"/>
    </row>
    <row r="47" spans="1:8" ht="15">
      <c r="A47" s="35">
        <v>24</v>
      </c>
      <c r="B47" s="183" t="s">
        <v>1788</v>
      </c>
      <c r="C47" s="183" t="s">
        <v>1789</v>
      </c>
      <c r="D47" s="183" t="s">
        <v>1752</v>
      </c>
      <c r="E47" s="183">
        <v>5</v>
      </c>
      <c r="F47" s="183" t="s">
        <v>322</v>
      </c>
      <c r="G47" s="183" t="s">
        <v>625</v>
      </c>
      <c r="H47" s="35"/>
    </row>
    <row r="48" spans="1:8" ht="15">
      <c r="A48" s="35">
        <v>25</v>
      </c>
      <c r="B48" s="183" t="s">
        <v>1790</v>
      </c>
      <c r="C48" s="183" t="s">
        <v>1791</v>
      </c>
      <c r="D48" s="183" t="s">
        <v>1752</v>
      </c>
      <c r="E48" s="183">
        <v>70</v>
      </c>
      <c r="F48" s="183" t="s">
        <v>295</v>
      </c>
      <c r="G48" s="183"/>
      <c r="H48" s="35"/>
    </row>
    <row r="49" spans="1:8" ht="15">
      <c r="A49" s="35">
        <v>26</v>
      </c>
      <c r="B49" s="184" t="s">
        <v>533</v>
      </c>
      <c r="C49" s="183" t="s">
        <v>1792</v>
      </c>
      <c r="D49" s="183" t="s">
        <v>1752</v>
      </c>
      <c r="E49" s="183">
        <v>10</v>
      </c>
      <c r="F49" s="183" t="s">
        <v>295</v>
      </c>
      <c r="G49" s="183"/>
      <c r="H49" s="35" t="s">
        <v>586</v>
      </c>
    </row>
    <row r="50" spans="1:8" ht="15">
      <c r="A50" s="35">
        <v>27</v>
      </c>
      <c r="B50" s="183" t="s">
        <v>1793</v>
      </c>
      <c r="C50" s="183" t="s">
        <v>1794</v>
      </c>
      <c r="D50" s="183" t="s">
        <v>1752</v>
      </c>
      <c r="E50" s="183">
        <v>5</v>
      </c>
      <c r="F50" s="183" t="s">
        <v>322</v>
      </c>
      <c r="G50" s="183" t="s">
        <v>310</v>
      </c>
      <c r="H50" s="35"/>
    </row>
    <row r="51" spans="1:8" ht="15">
      <c r="A51" s="35">
        <v>28</v>
      </c>
      <c r="B51" s="183" t="s">
        <v>1795</v>
      </c>
      <c r="C51" s="183" t="s">
        <v>1796</v>
      </c>
      <c r="D51" s="183" t="s">
        <v>1752</v>
      </c>
      <c r="E51" s="183">
        <v>1</v>
      </c>
      <c r="F51" s="183" t="s">
        <v>295</v>
      </c>
      <c r="G51" s="183"/>
      <c r="H51" s="35"/>
    </row>
    <row r="52" spans="1:8" ht="15">
      <c r="A52" s="35">
        <v>29</v>
      </c>
      <c r="B52" s="183" t="s">
        <v>1797</v>
      </c>
      <c r="C52" s="183" t="s">
        <v>1798</v>
      </c>
      <c r="D52" s="183" t="s">
        <v>1752</v>
      </c>
      <c r="E52" s="183">
        <v>10</v>
      </c>
      <c r="F52" s="183" t="s">
        <v>295</v>
      </c>
      <c r="G52" s="183"/>
      <c r="H52" s="35"/>
    </row>
    <row r="53" spans="1:8" ht="15">
      <c r="A53" s="35">
        <v>30</v>
      </c>
      <c r="B53" s="183" t="s">
        <v>963</v>
      </c>
      <c r="C53" s="183" t="s">
        <v>1799</v>
      </c>
      <c r="D53" s="183" t="s">
        <v>1752</v>
      </c>
      <c r="E53" s="183">
        <v>12</v>
      </c>
      <c r="F53" s="183" t="s">
        <v>295</v>
      </c>
      <c r="G53" s="183"/>
      <c r="H53" s="35"/>
    </row>
    <row r="54" spans="1:8" ht="15">
      <c r="A54" s="35">
        <v>31</v>
      </c>
      <c r="B54" s="183" t="s">
        <v>1800</v>
      </c>
      <c r="C54" s="183" t="s">
        <v>1801</v>
      </c>
      <c r="D54" s="183" t="s">
        <v>1752</v>
      </c>
      <c r="E54" s="183">
        <v>14</v>
      </c>
      <c r="F54" s="183" t="s">
        <v>295</v>
      </c>
      <c r="G54" s="183"/>
      <c r="H54" s="35"/>
    </row>
    <row r="55" spans="1:8" ht="15">
      <c r="A55" s="35">
        <v>32</v>
      </c>
      <c r="B55" s="183" t="s">
        <v>637</v>
      </c>
      <c r="C55" s="183" t="s">
        <v>1802</v>
      </c>
      <c r="D55" s="183" t="s">
        <v>1752</v>
      </c>
      <c r="E55" s="183">
        <v>3</v>
      </c>
      <c r="F55" s="183" t="s">
        <v>295</v>
      </c>
      <c r="G55" s="183"/>
      <c r="H55" s="35"/>
    </row>
    <row r="56" spans="1:8" ht="15">
      <c r="A56" s="35">
        <v>33</v>
      </c>
      <c r="B56" s="183" t="s">
        <v>596</v>
      </c>
      <c r="C56" s="183" t="s">
        <v>1803</v>
      </c>
      <c r="D56" s="183" t="s">
        <v>1752</v>
      </c>
      <c r="E56" s="183">
        <v>20</v>
      </c>
      <c r="F56" s="183" t="s">
        <v>295</v>
      </c>
      <c r="G56" s="183"/>
      <c r="H56" s="35"/>
    </row>
    <row r="57" spans="1:8" ht="15">
      <c r="A57" s="35">
        <v>34</v>
      </c>
      <c r="B57" s="183" t="s">
        <v>1804</v>
      </c>
      <c r="C57" s="183" t="s">
        <v>1805</v>
      </c>
      <c r="D57" s="183" t="s">
        <v>1752</v>
      </c>
      <c r="E57" s="183">
        <v>7</v>
      </c>
      <c r="F57" s="183" t="s">
        <v>295</v>
      </c>
      <c r="G57" s="183"/>
      <c r="H57" s="35"/>
    </row>
    <row r="58" spans="1:8" ht="15">
      <c r="A58" s="35">
        <v>35</v>
      </c>
      <c r="B58" s="183" t="s">
        <v>1778</v>
      </c>
      <c r="C58" s="183" t="s">
        <v>1806</v>
      </c>
      <c r="D58" s="183" t="s">
        <v>1752</v>
      </c>
      <c r="E58" s="183">
        <v>6</v>
      </c>
      <c r="F58" s="183" t="s">
        <v>295</v>
      </c>
      <c r="G58" s="183"/>
      <c r="H58" s="35"/>
    </row>
    <row r="59" spans="1:8" ht="15">
      <c r="A59" s="35">
        <v>36</v>
      </c>
      <c r="B59" s="183" t="s">
        <v>1714</v>
      </c>
      <c r="C59" s="183" t="s">
        <v>1807</v>
      </c>
      <c r="D59" s="183" t="s">
        <v>1752</v>
      </c>
      <c r="E59" s="183">
        <v>1</v>
      </c>
      <c r="F59" s="183" t="s">
        <v>295</v>
      </c>
      <c r="G59" s="183"/>
      <c r="H59" s="35"/>
    </row>
    <row r="60" spans="1:8" ht="15">
      <c r="A60" s="35">
        <v>37</v>
      </c>
      <c r="B60" s="183" t="s">
        <v>1808</v>
      </c>
      <c r="C60" s="183" t="s">
        <v>1809</v>
      </c>
      <c r="D60" s="183" t="s">
        <v>1752</v>
      </c>
      <c r="E60" s="183">
        <v>30</v>
      </c>
      <c r="F60" s="183" t="s">
        <v>295</v>
      </c>
      <c r="G60" s="183"/>
      <c r="H60" s="35"/>
    </row>
    <row r="61" spans="1:8" ht="15">
      <c r="A61" s="35">
        <v>38</v>
      </c>
      <c r="B61" s="183" t="s">
        <v>1810</v>
      </c>
      <c r="C61" s="183" t="s">
        <v>1811</v>
      </c>
      <c r="D61" s="183" t="s">
        <v>1752</v>
      </c>
      <c r="E61" s="183">
        <v>1</v>
      </c>
      <c r="F61" s="183" t="s">
        <v>295</v>
      </c>
      <c r="G61" s="183"/>
      <c r="H61" s="35"/>
    </row>
    <row r="62" spans="1:8" ht="15">
      <c r="A62" s="35">
        <v>39</v>
      </c>
      <c r="B62" s="183" t="s">
        <v>1812</v>
      </c>
      <c r="C62" s="183" t="s">
        <v>1813</v>
      </c>
      <c r="D62" s="183" t="s">
        <v>1752</v>
      </c>
      <c r="E62" s="183">
        <v>4</v>
      </c>
      <c r="F62" s="183" t="s">
        <v>295</v>
      </c>
      <c r="G62" s="183"/>
      <c r="H62" s="35"/>
    </row>
    <row r="63" spans="1:8" ht="15">
      <c r="A63" s="35">
        <v>40</v>
      </c>
      <c r="B63" s="183" t="s">
        <v>533</v>
      </c>
      <c r="C63" s="183" t="s">
        <v>1814</v>
      </c>
      <c r="D63" s="183" t="s">
        <v>1752</v>
      </c>
      <c r="E63" s="183">
        <v>1</v>
      </c>
      <c r="F63" s="183" t="s">
        <v>322</v>
      </c>
      <c r="G63" s="183" t="s">
        <v>310</v>
      </c>
      <c r="H63" s="35"/>
    </row>
    <row r="64" spans="1:8" ht="15">
      <c r="A64" s="35">
        <v>41</v>
      </c>
      <c r="B64" s="183" t="s">
        <v>1815</v>
      </c>
      <c r="C64" s="183" t="s">
        <v>1816</v>
      </c>
      <c r="D64" s="183" t="s">
        <v>1752</v>
      </c>
      <c r="E64" s="183">
        <v>4</v>
      </c>
      <c r="F64" s="183" t="s">
        <v>295</v>
      </c>
      <c r="G64" s="183"/>
      <c r="H64" s="35"/>
    </row>
    <row r="65" spans="1:8" ht="15">
      <c r="A65" s="35">
        <v>42</v>
      </c>
      <c r="B65" s="183" t="s">
        <v>1778</v>
      </c>
      <c r="C65" s="183" t="s">
        <v>1817</v>
      </c>
      <c r="D65" s="183" t="s">
        <v>1752</v>
      </c>
      <c r="E65" s="183">
        <v>5</v>
      </c>
      <c r="F65" s="183" t="s">
        <v>295</v>
      </c>
      <c r="G65" s="183"/>
      <c r="H65" s="35"/>
    </row>
    <row r="66" spans="1:8">
      <c r="A66" s="31" t="s">
        <v>362</v>
      </c>
    </row>
    <row r="67" spans="1:8">
      <c r="A67" s="30" t="s">
        <v>363</v>
      </c>
      <c r="B67" s="32"/>
      <c r="D67" s="50"/>
      <c r="E67" s="50"/>
      <c r="F67" s="50"/>
      <c r="G67" s="50"/>
    </row>
    <row r="68" spans="1:8">
      <c r="A68" s="30" t="s">
        <v>364</v>
      </c>
      <c r="D68" s="50"/>
      <c r="E68" s="50"/>
      <c r="F68" s="50"/>
      <c r="G68" s="50"/>
    </row>
    <row r="69" spans="1:8">
      <c r="A69" s="30" t="s">
        <v>365</v>
      </c>
      <c r="D69" s="50"/>
      <c r="E69" s="50"/>
      <c r="F69" s="50"/>
      <c r="G69" s="50"/>
    </row>
    <row r="70" spans="1:8">
      <c r="A70" s="32" t="s">
        <v>366</v>
      </c>
      <c r="C70" s="50"/>
      <c r="D70" s="30" t="s">
        <v>1820</v>
      </c>
      <c r="E70" s="51"/>
      <c r="G70" s="51"/>
    </row>
    <row r="71" spans="1:8" ht="16" customHeight="1">
      <c r="A71" s="51"/>
      <c r="B71" s="51"/>
      <c r="C71" s="30" t="s">
        <v>368</v>
      </c>
      <c r="D71" s="51" t="str">
        <f>+D4</f>
        <v>M. Bilal Chandio</v>
      </c>
      <c r="E71" s="30" t="s">
        <v>369</v>
      </c>
      <c r="F71" s="107" t="str">
        <f>+E4</f>
        <v>0345-7352033</v>
      </c>
      <c r="G71" s="30" t="s">
        <v>370</v>
      </c>
    </row>
    <row r="72" spans="1:8" ht="116" customHeight="1">
      <c r="A72" s="30" t="s">
        <v>371</v>
      </c>
      <c r="E72" s="50"/>
      <c r="G72" s="50"/>
    </row>
    <row r="73" spans="1:8" ht="16" customHeight="1">
      <c r="A73" s="51"/>
      <c r="B73" s="51"/>
      <c r="C73" s="30" t="s">
        <v>368</v>
      </c>
      <c r="D73" s="107" t="s">
        <v>1819</v>
      </c>
      <c r="E73" s="30" t="s">
        <v>369</v>
      </c>
      <c r="F73" s="107" t="s">
        <v>1818</v>
      </c>
      <c r="G73" s="30" t="s">
        <v>370</v>
      </c>
    </row>
    <row r="74" spans="1:8">
      <c r="A74" s="32" t="s">
        <v>374</v>
      </c>
    </row>
    <row r="76" spans="1:8">
      <c r="A76" s="32" t="s">
        <v>375</v>
      </c>
    </row>
    <row r="77" spans="1:8">
      <c r="B77" s="52" t="s">
        <v>33</v>
      </c>
      <c r="C77" s="52" t="s">
        <v>376</v>
      </c>
      <c r="E77" s="64" t="s">
        <v>377</v>
      </c>
      <c r="G77" s="52" t="s">
        <v>378</v>
      </c>
    </row>
    <row r="78" spans="1:8">
      <c r="A78" s="30">
        <v>1</v>
      </c>
      <c r="B78" s="30" t="s">
        <v>379</v>
      </c>
      <c r="E78" s="30" t="s">
        <v>380</v>
      </c>
      <c r="G78" s="35" t="s">
        <v>381</v>
      </c>
    </row>
    <row r="79" spans="1:8">
      <c r="A79" s="30">
        <v>2</v>
      </c>
      <c r="B79" s="30" t="s">
        <v>382</v>
      </c>
      <c r="E79" s="30" t="s">
        <v>383</v>
      </c>
      <c r="G79" s="35" t="s">
        <v>384</v>
      </c>
    </row>
    <row r="80" spans="1:8">
      <c r="A80" s="30">
        <v>3</v>
      </c>
      <c r="B80" s="30" t="s">
        <v>385</v>
      </c>
      <c r="E80" s="30" t="s">
        <v>386</v>
      </c>
      <c r="G80" s="35" t="s">
        <v>381</v>
      </c>
    </row>
    <row r="81" spans="1:7">
      <c r="A81" s="30">
        <v>4</v>
      </c>
      <c r="B81" s="30" t="s">
        <v>387</v>
      </c>
      <c r="E81" s="30" t="s">
        <v>383</v>
      </c>
      <c r="G81" s="35" t="s">
        <v>384</v>
      </c>
    </row>
    <row r="82" spans="1:7">
      <c r="A82" s="30">
        <v>5</v>
      </c>
      <c r="B82" s="30" t="s">
        <v>388</v>
      </c>
      <c r="E82" s="30" t="s">
        <v>389</v>
      </c>
      <c r="G82" s="35" t="s">
        <v>295</v>
      </c>
    </row>
    <row r="83" spans="1:7">
      <c r="A83" s="30">
        <v>6</v>
      </c>
      <c r="B83" s="30" t="s">
        <v>390</v>
      </c>
      <c r="E83" s="30" t="s">
        <v>391</v>
      </c>
      <c r="G83" s="35" t="s">
        <v>295</v>
      </c>
    </row>
    <row r="84" spans="1:7">
      <c r="A84" s="32" t="s">
        <v>392</v>
      </c>
    </row>
    <row r="85" spans="1:7">
      <c r="B85" s="52" t="s">
        <v>393</v>
      </c>
      <c r="E85" s="64" t="s">
        <v>394</v>
      </c>
      <c r="G85" s="52" t="s">
        <v>378</v>
      </c>
    </row>
    <row r="86" spans="1:7">
      <c r="A86" s="30">
        <v>1</v>
      </c>
      <c r="B86" s="30" t="s">
        <v>395</v>
      </c>
      <c r="E86" s="30" t="s">
        <v>396</v>
      </c>
      <c r="G86" s="35">
        <v>34</v>
      </c>
    </row>
    <row r="87" spans="1:7">
      <c r="A87" s="30">
        <v>2</v>
      </c>
      <c r="B87" s="30" t="s">
        <v>397</v>
      </c>
      <c r="E87" s="30" t="s">
        <v>396</v>
      </c>
      <c r="G87" s="35">
        <v>4</v>
      </c>
    </row>
    <row r="88" spans="1:7">
      <c r="A88" s="30">
        <v>3</v>
      </c>
      <c r="B88" s="30" t="s">
        <v>398</v>
      </c>
      <c r="E88" s="30" t="s">
        <v>396</v>
      </c>
      <c r="G88" s="35">
        <v>4</v>
      </c>
    </row>
    <row r="89" spans="1:7">
      <c r="A89" s="30">
        <v>4</v>
      </c>
      <c r="B89" s="30" t="s">
        <v>399</v>
      </c>
      <c r="E89" s="30" t="s">
        <v>396</v>
      </c>
      <c r="G89" s="35"/>
    </row>
    <row r="90" spans="1:7">
      <c r="A90" s="30">
        <v>5</v>
      </c>
      <c r="B90" s="30" t="s">
        <v>400</v>
      </c>
      <c r="E90" s="30" t="s">
        <v>396</v>
      </c>
      <c r="G90" s="35">
        <v>390</v>
      </c>
    </row>
    <row r="91" spans="1:7">
      <c r="A91" s="30">
        <v>6</v>
      </c>
      <c r="B91" s="30" t="s">
        <v>401</v>
      </c>
      <c r="E91" s="30" t="s">
        <v>396</v>
      </c>
      <c r="G91" s="35">
        <v>0</v>
      </c>
    </row>
    <row r="92" spans="1:7">
      <c r="A92" s="30">
        <v>7</v>
      </c>
      <c r="B92" s="30" t="s">
        <v>402</v>
      </c>
      <c r="E92" s="83" t="s">
        <v>403</v>
      </c>
      <c r="G92" s="35" t="s">
        <v>1436</v>
      </c>
    </row>
    <row r="93" spans="1:7">
      <c r="A93" s="30">
        <v>8</v>
      </c>
      <c r="B93" s="30" t="s">
        <v>404</v>
      </c>
      <c r="E93" s="83" t="s">
        <v>405</v>
      </c>
      <c r="G93" s="35" t="s">
        <v>954</v>
      </c>
    </row>
    <row r="94" spans="1:7">
      <c r="A94" s="32" t="s">
        <v>406</v>
      </c>
    </row>
    <row r="95" spans="1:7">
      <c r="B95" s="52" t="s">
        <v>393</v>
      </c>
      <c r="G95" s="52" t="s">
        <v>378</v>
      </c>
    </row>
    <row r="96" spans="1:7">
      <c r="A96" s="30">
        <v>1</v>
      </c>
      <c r="B96" s="30" t="s">
        <v>407</v>
      </c>
      <c r="G96" s="35"/>
    </row>
    <row r="97" spans="1:8">
      <c r="A97" s="30">
        <v>2</v>
      </c>
      <c r="B97" s="30" t="s">
        <v>408</v>
      </c>
      <c r="E97" s="83" t="s">
        <v>409</v>
      </c>
      <c r="G97" s="35"/>
    </row>
    <row r="98" spans="1:8">
      <c r="A98" s="30">
        <v>3</v>
      </c>
      <c r="B98" s="30" t="s">
        <v>411</v>
      </c>
      <c r="E98" s="83" t="s">
        <v>412</v>
      </c>
      <c r="G98" s="35"/>
    </row>
    <row r="99" spans="1:8">
      <c r="A99" s="30">
        <v>4</v>
      </c>
      <c r="B99" s="32" t="s">
        <v>413</v>
      </c>
      <c r="G99" s="35"/>
    </row>
    <row r="100" spans="1:8">
      <c r="B100" s="52" t="s">
        <v>393</v>
      </c>
      <c r="F100" s="52" t="s">
        <v>414</v>
      </c>
    </row>
    <row r="101" spans="1:8">
      <c r="A101" s="30">
        <v>1</v>
      </c>
      <c r="B101" s="30" t="s">
        <v>415</v>
      </c>
      <c r="E101" s="83" t="s">
        <v>416</v>
      </c>
      <c r="F101" s="50"/>
      <c r="G101" s="50" t="s">
        <v>295</v>
      </c>
      <c r="H101" s="50"/>
    </row>
    <row r="102" spans="1:8">
      <c r="A102" s="30">
        <v>2</v>
      </c>
      <c r="B102" s="30" t="s">
        <v>417</v>
      </c>
      <c r="F102" s="50"/>
      <c r="G102" s="50"/>
      <c r="H102" s="50"/>
    </row>
    <row r="103" spans="1:8">
      <c r="A103" s="30">
        <v>3</v>
      </c>
      <c r="B103" s="30" t="s">
        <v>418</v>
      </c>
      <c r="D103" s="33" t="s">
        <v>419</v>
      </c>
      <c r="F103" s="50"/>
      <c r="G103" s="50" t="s">
        <v>745</v>
      </c>
      <c r="H103" s="50"/>
    </row>
    <row r="104" spans="1:8">
      <c r="A104" s="30">
        <v>4</v>
      </c>
      <c r="B104" s="30" t="s">
        <v>421</v>
      </c>
      <c r="F104" s="50"/>
      <c r="G104" s="50"/>
      <c r="H104" s="50"/>
    </row>
    <row r="105" spans="1:8">
      <c r="A105" s="30">
        <v>5</v>
      </c>
      <c r="B105" s="30" t="s">
        <v>422</v>
      </c>
      <c r="F105" s="50" t="s">
        <v>1821</v>
      </c>
      <c r="G105" s="50" t="s">
        <v>578</v>
      </c>
      <c r="H105"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6:G91" xr:uid="{00000000-0002-0000-1F00-000000000000}">
      <formula1>0</formula1>
    </dataValidation>
    <dataValidation type="decimal" operator="greaterThanOrEqual" allowBlank="1" showInputMessage="1" showErrorMessage="1" sqref="E24:E30" xr:uid="{00000000-0002-0000-1F00-000001000000}">
      <formula1>0</formula1>
    </dataValidation>
    <dataValidation type="custom" allowBlank="1" showInputMessage="1" showErrorMessage="1" sqref="C24:C30" xr:uid="{00000000-0002-0000-1F00-000002000000}">
      <formula1>AND(ISNUMBER(--C24),LEN(C24)&gt;=7)</formula1>
    </dataValidation>
    <dataValidation type="list" allowBlank="1" showInputMessage="1" showErrorMessage="1" sqref="G78" xr:uid="{00000000-0002-0000-1F00-000003000000}">
      <formula1>"Clear,Some,Not clear"</formula1>
    </dataValidation>
    <dataValidation type="list" allowBlank="1" showInputMessage="1" showErrorMessage="1" sqref="G79 G81" xr:uid="{00000000-0002-0000-1F00-000004000000}">
      <formula1>"Most,Few,None"</formula1>
    </dataValidation>
    <dataValidation type="list" allowBlank="1" showInputMessage="1" showErrorMessage="1" sqref="G80" xr:uid="{00000000-0002-0000-1F00-000005000000}">
      <formula1>"Clear,Mixed,Not clear"</formula1>
    </dataValidation>
    <dataValidation type="list" allowBlank="1" showInputMessage="1" showErrorMessage="1" sqref="G82" xr:uid="{00000000-0002-0000-1F00-000006000000}">
      <formula1>"Yes,Some confusion,No"</formula1>
    </dataValidation>
    <dataValidation type="list" allowBlank="1" showInputMessage="1" showErrorMessage="1" sqref="G83" xr:uid="{00000000-0002-0000-1F00-000007000000}">
      <formula1>"Yes,Some,No"</formula1>
    </dataValidation>
  </dataValidations>
  <hyperlinks>
    <hyperlink ref="H4" r:id="rId1" xr:uid="{00000000-0004-0000-1F00-000000000000}"/>
  </hyperlinks>
  <pageMargins left="0.25" right="0.25" top="0.75" bottom="0.75" header="0.3" footer="0.3"/>
  <pageSetup paperSize="9" orientation="portrait" horizontalDpi="0" verticalDpi="0"/>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theme="7" tint="0.39997558519241921"/>
  </sheetPr>
  <dimension ref="A1:H119"/>
  <sheetViews>
    <sheetView view="pageBreakPreview" topLeftCell="A74" zoomScale="179" zoomScaleNormal="130" zoomScaleSheetLayoutView="150" workbookViewId="0">
      <selection activeCell="D85" sqref="D85:F85"/>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+D9S1!F1</f>
        <v>45994</v>
      </c>
      <c r="G1" s="60" t="s">
        <v>236</v>
      </c>
      <c r="H1" s="68">
        <f>+D9S2!H1</f>
        <v>9</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1623</v>
      </c>
      <c r="C4" s="81" t="str">
        <f>+D9S1!C4</f>
        <v xml:space="preserve">Muzaffar Ghar </v>
      </c>
      <c r="D4" s="72" t="s">
        <v>1624</v>
      </c>
      <c r="E4" s="72" t="s">
        <v>1625</v>
      </c>
      <c r="F4" s="73" t="s">
        <v>1919</v>
      </c>
      <c r="G4" s="72" t="s">
        <v>1920</v>
      </c>
      <c r="H4" s="106" t="s">
        <v>1626</v>
      </c>
    </row>
    <row r="5" spans="1:8" ht="15" customHeight="1">
      <c r="A5" s="31" t="s">
        <v>248</v>
      </c>
      <c r="G5" s="30" t="s">
        <v>1921</v>
      </c>
      <c r="H5" s="136" t="s">
        <v>1627</v>
      </c>
    </row>
    <row r="6" spans="1:8" s="38" customFormat="1" ht="28" customHeight="1">
      <c r="A6" s="273" t="s">
        <v>249</v>
      </c>
      <c r="B6" s="274"/>
      <c r="C6" s="36">
        <v>54</v>
      </c>
      <c r="D6" s="37" t="s">
        <v>250</v>
      </c>
      <c r="E6" s="74">
        <v>54</v>
      </c>
      <c r="F6" s="275" t="s">
        <v>251</v>
      </c>
      <c r="G6" s="276"/>
      <c r="H6" s="36">
        <v>337</v>
      </c>
    </row>
    <row r="7" spans="1:8" s="38" customFormat="1" ht="42" customHeight="1">
      <c r="A7" s="273" t="s">
        <v>252</v>
      </c>
      <c r="B7" s="274"/>
      <c r="C7" s="36">
        <v>40</v>
      </c>
      <c r="D7" s="39" t="s">
        <v>253</v>
      </c>
      <c r="E7" s="74">
        <v>39</v>
      </c>
      <c r="F7" s="275" t="s">
        <v>254</v>
      </c>
      <c r="G7" s="276"/>
      <c r="H7" s="36">
        <v>50</v>
      </c>
    </row>
    <row r="8" spans="1:8" s="38" customFormat="1" ht="28" customHeight="1">
      <c r="A8" s="273" t="s">
        <v>255</v>
      </c>
      <c r="B8" s="274"/>
      <c r="C8" s="36">
        <v>4</v>
      </c>
      <c r="D8" s="40" t="s">
        <v>256</v>
      </c>
      <c r="E8" s="74"/>
      <c r="F8" s="275" t="s">
        <v>257</v>
      </c>
      <c r="G8" s="276"/>
      <c r="H8" s="36">
        <v>310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35</v>
      </c>
      <c r="E15" s="77" t="s">
        <v>272</v>
      </c>
      <c r="F15" s="77"/>
      <c r="G15" s="77"/>
      <c r="H15" s="65"/>
    </row>
    <row r="16" spans="1:8" ht="15" customHeight="1">
      <c r="A16" s="30">
        <v>2</v>
      </c>
      <c r="B16" s="77" t="s">
        <v>273</v>
      </c>
      <c r="D16" s="73">
        <v>32</v>
      </c>
      <c r="E16" s="77" t="s">
        <v>274</v>
      </c>
      <c r="F16" s="77"/>
      <c r="G16" s="77"/>
      <c r="H16" s="65"/>
    </row>
    <row r="17" spans="1:8" ht="15" customHeight="1">
      <c r="A17" s="30">
        <v>3</v>
      </c>
      <c r="B17" s="77" t="s">
        <v>275</v>
      </c>
      <c r="D17" s="73">
        <v>40</v>
      </c>
      <c r="E17" s="77" t="s">
        <v>276</v>
      </c>
      <c r="F17" s="77"/>
      <c r="G17" s="77"/>
      <c r="H17" s="65"/>
    </row>
    <row r="18" spans="1:8" ht="15" customHeight="1">
      <c r="A18" s="30">
        <v>4</v>
      </c>
      <c r="B18" s="77" t="s">
        <v>277</v>
      </c>
      <c r="D18" s="73">
        <v>39</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83">
        <v>1</v>
      </c>
      <c r="B24" s="184" t="s">
        <v>1828</v>
      </c>
      <c r="C24" s="183" t="s">
        <v>1829</v>
      </c>
      <c r="D24" s="183" t="s">
        <v>1830</v>
      </c>
      <c r="E24" s="183">
        <v>6</v>
      </c>
      <c r="F24" s="183" t="s">
        <v>295</v>
      </c>
      <c r="G24" s="35"/>
      <c r="H24" s="183" t="s">
        <v>586</v>
      </c>
    </row>
    <row r="25" spans="1:8" ht="15">
      <c r="A25" s="183">
        <v>2</v>
      </c>
      <c r="B25" s="184" t="s">
        <v>1786</v>
      </c>
      <c r="C25" s="183" t="s">
        <v>1831</v>
      </c>
      <c r="D25" s="183" t="s">
        <v>1830</v>
      </c>
      <c r="E25" s="183">
        <v>10</v>
      </c>
      <c r="F25" s="183" t="s">
        <v>295</v>
      </c>
      <c r="G25" s="35"/>
      <c r="H25" s="183" t="s">
        <v>586</v>
      </c>
    </row>
    <row r="26" spans="1:8" ht="15">
      <c r="A26" s="183">
        <v>3</v>
      </c>
      <c r="B26" s="184" t="s">
        <v>1832</v>
      </c>
      <c r="C26" s="183" t="s">
        <v>1833</v>
      </c>
      <c r="D26" s="183" t="s">
        <v>1830</v>
      </c>
      <c r="E26" s="183">
        <v>17</v>
      </c>
      <c r="F26" s="183" t="s">
        <v>295</v>
      </c>
      <c r="G26" s="35"/>
      <c r="H26" s="183" t="s">
        <v>586</v>
      </c>
    </row>
    <row r="27" spans="1:8" ht="15">
      <c r="A27" s="183">
        <v>4</v>
      </c>
      <c r="B27" s="183" t="s">
        <v>1834</v>
      </c>
      <c r="C27" s="183" t="s">
        <v>1835</v>
      </c>
      <c r="D27" s="183" t="s">
        <v>1830</v>
      </c>
      <c r="E27" s="183">
        <v>5</v>
      </c>
      <c r="F27" s="183" t="s">
        <v>295</v>
      </c>
      <c r="G27" s="183"/>
      <c r="H27" s="183"/>
    </row>
    <row r="28" spans="1:8" ht="15">
      <c r="A28" s="183">
        <v>5</v>
      </c>
      <c r="B28" s="183" t="s">
        <v>1836</v>
      </c>
      <c r="C28" s="183" t="s">
        <v>1837</v>
      </c>
      <c r="D28" s="183" t="s">
        <v>1830</v>
      </c>
      <c r="E28" s="183">
        <v>4</v>
      </c>
      <c r="F28" s="183" t="s">
        <v>295</v>
      </c>
      <c r="G28" s="183"/>
      <c r="H28" s="183"/>
    </row>
    <row r="29" spans="1:8" ht="15">
      <c r="A29" s="183">
        <v>6</v>
      </c>
      <c r="B29" s="183" t="s">
        <v>1838</v>
      </c>
      <c r="C29" s="183" t="s">
        <v>1839</v>
      </c>
      <c r="D29" s="183" t="s">
        <v>1830</v>
      </c>
      <c r="E29" s="183">
        <v>10</v>
      </c>
      <c r="F29" s="183" t="s">
        <v>295</v>
      </c>
      <c r="G29" s="183"/>
      <c r="H29" s="183"/>
    </row>
    <row r="30" spans="1:8" ht="15">
      <c r="A30" s="183">
        <v>7</v>
      </c>
      <c r="B30" s="183" t="s">
        <v>1840</v>
      </c>
      <c r="C30" s="183" t="s">
        <v>1841</v>
      </c>
      <c r="D30" s="183" t="s">
        <v>1830</v>
      </c>
      <c r="E30" s="183">
        <v>7</v>
      </c>
      <c r="F30" s="183" t="s">
        <v>295</v>
      </c>
      <c r="G30" s="183"/>
      <c r="H30" s="183"/>
    </row>
    <row r="31" spans="1:8" ht="15">
      <c r="A31" s="183">
        <v>8</v>
      </c>
      <c r="B31" s="183" t="s">
        <v>1842</v>
      </c>
      <c r="C31" s="183" t="s">
        <v>1843</v>
      </c>
      <c r="D31" s="183" t="s">
        <v>1830</v>
      </c>
      <c r="E31" s="183">
        <v>5</v>
      </c>
      <c r="F31" s="183" t="s">
        <v>295</v>
      </c>
      <c r="G31" s="183"/>
      <c r="H31" s="183"/>
    </row>
    <row r="32" spans="1:8" ht="15">
      <c r="A32" s="183">
        <v>9</v>
      </c>
      <c r="B32" s="183" t="s">
        <v>963</v>
      </c>
      <c r="C32" s="183" t="s">
        <v>1844</v>
      </c>
      <c r="D32" s="183" t="s">
        <v>1830</v>
      </c>
      <c r="E32" s="183">
        <v>2</v>
      </c>
      <c r="F32" s="183" t="s">
        <v>295</v>
      </c>
      <c r="G32" s="183"/>
      <c r="H32" s="183"/>
    </row>
    <row r="33" spans="1:8" ht="15">
      <c r="A33" s="183">
        <v>10</v>
      </c>
      <c r="B33" s="183" t="s">
        <v>975</v>
      </c>
      <c r="C33" s="183" t="s">
        <v>1845</v>
      </c>
      <c r="D33" s="183" t="s">
        <v>1830</v>
      </c>
      <c r="E33" s="183">
        <v>2</v>
      </c>
      <c r="F33" s="183" t="s">
        <v>295</v>
      </c>
      <c r="G33" s="183"/>
      <c r="H33" s="183"/>
    </row>
    <row r="34" spans="1:8" ht="15">
      <c r="A34" s="183">
        <v>11</v>
      </c>
      <c r="B34" s="183" t="s">
        <v>1701</v>
      </c>
      <c r="C34" s="183" t="s">
        <v>1846</v>
      </c>
      <c r="D34" s="183" t="s">
        <v>1830</v>
      </c>
      <c r="E34" s="183">
        <v>5</v>
      </c>
      <c r="F34" s="183" t="s">
        <v>295</v>
      </c>
      <c r="G34" s="183"/>
      <c r="H34" s="183"/>
    </row>
    <row r="35" spans="1:8" ht="15">
      <c r="A35" s="183">
        <v>12</v>
      </c>
      <c r="B35" s="183" t="s">
        <v>1847</v>
      </c>
      <c r="C35" s="183">
        <v>3</v>
      </c>
      <c r="D35" s="183" t="s">
        <v>1830</v>
      </c>
      <c r="E35" s="183">
        <v>2</v>
      </c>
      <c r="F35" s="183" t="s">
        <v>322</v>
      </c>
      <c r="G35" s="183" t="s">
        <v>310</v>
      </c>
      <c r="H35" s="183"/>
    </row>
    <row r="36" spans="1:8" ht="15">
      <c r="A36" s="183">
        <v>13</v>
      </c>
      <c r="B36" s="183" t="s">
        <v>963</v>
      </c>
      <c r="C36" s="183" t="s">
        <v>1848</v>
      </c>
      <c r="D36" s="183" t="s">
        <v>1830</v>
      </c>
      <c r="E36" s="183">
        <v>8</v>
      </c>
      <c r="F36" s="183" t="s">
        <v>322</v>
      </c>
      <c r="G36" s="183" t="s">
        <v>1849</v>
      </c>
      <c r="H36" s="183"/>
    </row>
    <row r="37" spans="1:8" ht="15">
      <c r="A37" s="183">
        <v>14</v>
      </c>
      <c r="B37" s="183" t="s">
        <v>1850</v>
      </c>
      <c r="C37" s="183" t="s">
        <v>1851</v>
      </c>
      <c r="D37" s="183" t="s">
        <v>1830</v>
      </c>
      <c r="E37" s="183">
        <v>6</v>
      </c>
      <c r="F37" s="183" t="s">
        <v>295</v>
      </c>
      <c r="G37" s="183"/>
      <c r="H37" s="183"/>
    </row>
    <row r="38" spans="1:8" ht="15">
      <c r="A38" s="183">
        <v>15</v>
      </c>
      <c r="B38" s="183" t="s">
        <v>1810</v>
      </c>
      <c r="C38" s="183" t="s">
        <v>1852</v>
      </c>
      <c r="D38" s="183" t="s">
        <v>1830</v>
      </c>
      <c r="E38" s="183">
        <v>4</v>
      </c>
      <c r="F38" s="183" t="s">
        <v>295</v>
      </c>
      <c r="G38" s="183"/>
      <c r="H38" s="183"/>
    </row>
    <row r="39" spans="1:8" ht="15">
      <c r="A39" s="183">
        <v>16</v>
      </c>
      <c r="B39" s="183" t="s">
        <v>1853</v>
      </c>
      <c r="C39" s="183" t="s">
        <v>1854</v>
      </c>
      <c r="D39" s="183" t="s">
        <v>1830</v>
      </c>
      <c r="E39" s="183">
        <v>4</v>
      </c>
      <c r="F39" s="183" t="s">
        <v>295</v>
      </c>
      <c r="G39" s="183"/>
      <c r="H39" s="183"/>
    </row>
    <row r="40" spans="1:8" ht="15">
      <c r="A40" s="183">
        <v>17</v>
      </c>
      <c r="B40" s="183" t="s">
        <v>1855</v>
      </c>
      <c r="C40" s="183" t="s">
        <v>1856</v>
      </c>
      <c r="D40" s="183" t="s">
        <v>1830</v>
      </c>
      <c r="E40" s="183">
        <v>4</v>
      </c>
      <c r="F40" s="183" t="s">
        <v>295</v>
      </c>
      <c r="G40" s="183"/>
      <c r="H40" s="183"/>
    </row>
    <row r="41" spans="1:8" ht="15">
      <c r="A41" s="183">
        <v>18</v>
      </c>
      <c r="B41" s="183" t="s">
        <v>1299</v>
      </c>
      <c r="C41" s="183" t="s">
        <v>1857</v>
      </c>
      <c r="D41" s="183" t="s">
        <v>1830</v>
      </c>
      <c r="E41" s="183">
        <v>3</v>
      </c>
      <c r="F41" s="183" t="s">
        <v>295</v>
      </c>
      <c r="G41" s="183"/>
      <c r="H41" s="183"/>
    </row>
    <row r="42" spans="1:8" ht="15">
      <c r="A42" s="183">
        <v>19</v>
      </c>
      <c r="B42" s="183" t="s">
        <v>1858</v>
      </c>
      <c r="C42" s="183" t="s">
        <v>1859</v>
      </c>
      <c r="D42" s="183" t="s">
        <v>1830</v>
      </c>
      <c r="E42" s="183">
        <v>15</v>
      </c>
      <c r="F42" s="183" t="s">
        <v>295</v>
      </c>
      <c r="G42" s="183"/>
      <c r="H42" s="183"/>
    </row>
    <row r="43" spans="1:8" ht="15">
      <c r="A43" s="183">
        <v>20</v>
      </c>
      <c r="B43" s="183" t="s">
        <v>1860</v>
      </c>
      <c r="C43" s="183" t="s">
        <v>1861</v>
      </c>
      <c r="D43" s="183" t="s">
        <v>1830</v>
      </c>
      <c r="E43" s="183">
        <v>2</v>
      </c>
      <c r="F43" s="183" t="s">
        <v>295</v>
      </c>
      <c r="G43" s="183"/>
      <c r="H43" s="183"/>
    </row>
    <row r="44" spans="1:8" ht="15">
      <c r="A44" s="183">
        <v>21</v>
      </c>
      <c r="B44" s="183" t="s">
        <v>1862</v>
      </c>
      <c r="C44" s="183" t="s">
        <v>1863</v>
      </c>
      <c r="D44" s="183" t="s">
        <v>1830</v>
      </c>
      <c r="E44" s="183">
        <v>10</v>
      </c>
      <c r="F44" s="183" t="s">
        <v>295</v>
      </c>
      <c r="G44" s="183"/>
      <c r="H44" s="183"/>
    </row>
    <row r="45" spans="1:8" ht="15">
      <c r="A45" s="183">
        <v>22</v>
      </c>
      <c r="B45" s="183" t="s">
        <v>1543</v>
      </c>
      <c r="C45" s="183" t="s">
        <v>1864</v>
      </c>
      <c r="D45" s="183" t="s">
        <v>1830</v>
      </c>
      <c r="E45" s="183">
        <v>2</v>
      </c>
      <c r="F45" s="183" t="s">
        <v>295</v>
      </c>
      <c r="G45" s="183"/>
      <c r="H45" s="183"/>
    </row>
    <row r="46" spans="1:8" ht="15">
      <c r="A46" s="183">
        <v>23</v>
      </c>
      <c r="B46" s="183" t="s">
        <v>1865</v>
      </c>
      <c r="C46" s="183" t="s">
        <v>1866</v>
      </c>
      <c r="D46" s="183" t="s">
        <v>1830</v>
      </c>
      <c r="E46" s="183">
        <v>7</v>
      </c>
      <c r="F46" s="183" t="s">
        <v>295</v>
      </c>
      <c r="G46" s="183"/>
      <c r="H46" s="183"/>
    </row>
    <row r="47" spans="1:8" ht="15">
      <c r="A47" s="183">
        <v>24</v>
      </c>
      <c r="B47" s="183" t="s">
        <v>1867</v>
      </c>
      <c r="C47" s="183" t="s">
        <v>1868</v>
      </c>
      <c r="D47" s="183" t="s">
        <v>1830</v>
      </c>
      <c r="E47" s="183">
        <v>6</v>
      </c>
      <c r="F47" s="183" t="s">
        <v>295</v>
      </c>
      <c r="G47" s="183"/>
      <c r="H47" s="183"/>
    </row>
    <row r="48" spans="1:8" ht="15">
      <c r="A48" s="183">
        <v>25</v>
      </c>
      <c r="B48" s="183" t="s">
        <v>1869</v>
      </c>
      <c r="C48" s="183" t="s">
        <v>1870</v>
      </c>
      <c r="D48" s="183" t="s">
        <v>1830</v>
      </c>
      <c r="E48" s="183">
        <v>7</v>
      </c>
      <c r="F48" s="183" t="s">
        <v>295</v>
      </c>
      <c r="G48" s="183"/>
      <c r="H48" s="183"/>
    </row>
    <row r="49" spans="1:8" ht="15">
      <c r="A49" s="183">
        <v>26</v>
      </c>
      <c r="B49" s="183" t="s">
        <v>1871</v>
      </c>
      <c r="C49" s="183" t="s">
        <v>1872</v>
      </c>
      <c r="D49" s="183" t="s">
        <v>1830</v>
      </c>
      <c r="E49" s="183">
        <v>4</v>
      </c>
      <c r="F49" s="183" t="s">
        <v>295</v>
      </c>
      <c r="G49" s="183"/>
      <c r="H49" s="183"/>
    </row>
    <row r="50" spans="1:8" ht="15">
      <c r="A50" s="183">
        <v>27</v>
      </c>
      <c r="B50" s="184" t="s">
        <v>1873</v>
      </c>
      <c r="C50" s="183" t="s">
        <v>1874</v>
      </c>
      <c r="D50" s="183" t="s">
        <v>1830</v>
      </c>
      <c r="E50" s="183">
        <v>4</v>
      </c>
      <c r="F50" s="183" t="s">
        <v>295</v>
      </c>
      <c r="G50" s="35"/>
      <c r="H50" s="183" t="s">
        <v>586</v>
      </c>
    </row>
    <row r="51" spans="1:8" ht="15">
      <c r="A51" s="183">
        <v>28</v>
      </c>
      <c r="B51" s="183" t="s">
        <v>1875</v>
      </c>
      <c r="C51" s="183" t="s">
        <v>1876</v>
      </c>
      <c r="D51" s="183" t="s">
        <v>1830</v>
      </c>
      <c r="E51" s="183">
        <v>9</v>
      </c>
      <c r="F51" s="183" t="s">
        <v>295</v>
      </c>
      <c r="G51" s="35"/>
      <c r="H51" s="183"/>
    </row>
    <row r="52" spans="1:8" ht="15">
      <c r="A52" s="183">
        <v>29</v>
      </c>
      <c r="B52" s="183" t="s">
        <v>1714</v>
      </c>
      <c r="C52" s="183" t="s">
        <v>1877</v>
      </c>
      <c r="D52" s="183" t="s">
        <v>1830</v>
      </c>
      <c r="E52" s="183">
        <v>2</v>
      </c>
      <c r="F52" s="183" t="s">
        <v>295</v>
      </c>
      <c r="G52" s="35"/>
      <c r="H52" s="183"/>
    </row>
    <row r="53" spans="1:8" ht="15">
      <c r="A53" s="183">
        <v>30</v>
      </c>
      <c r="B53" s="183" t="s">
        <v>1878</v>
      </c>
      <c r="C53" s="183" t="s">
        <v>1879</v>
      </c>
      <c r="D53" s="183" t="s">
        <v>1830</v>
      </c>
      <c r="E53" s="183">
        <v>4</v>
      </c>
      <c r="F53" s="183" t="s">
        <v>295</v>
      </c>
      <c r="G53" s="35"/>
      <c r="H53" s="183"/>
    </row>
    <row r="54" spans="1:8" ht="15">
      <c r="A54" s="183">
        <v>31</v>
      </c>
      <c r="B54" s="183" t="s">
        <v>1880</v>
      </c>
      <c r="C54" s="183" t="s">
        <v>1872</v>
      </c>
      <c r="D54" s="183" t="s">
        <v>1830</v>
      </c>
      <c r="E54" s="183">
        <v>5</v>
      </c>
      <c r="F54" s="183" t="s">
        <v>295</v>
      </c>
      <c r="G54" s="35"/>
      <c r="H54" s="183"/>
    </row>
    <row r="55" spans="1:8" ht="15">
      <c r="A55" s="183">
        <v>32</v>
      </c>
      <c r="B55" s="183" t="s">
        <v>1881</v>
      </c>
      <c r="C55" s="183" t="s">
        <v>1882</v>
      </c>
      <c r="D55" s="183" t="s">
        <v>1830</v>
      </c>
      <c r="E55" s="183">
        <v>2</v>
      </c>
      <c r="F55" s="183" t="s">
        <v>295</v>
      </c>
      <c r="G55" s="35"/>
      <c r="H55" s="183"/>
    </row>
    <row r="56" spans="1:8" ht="15">
      <c r="A56" s="183">
        <v>33</v>
      </c>
      <c r="B56" s="183" t="s">
        <v>1883</v>
      </c>
      <c r="C56" s="183" t="s">
        <v>1884</v>
      </c>
      <c r="D56" s="183" t="s">
        <v>1830</v>
      </c>
      <c r="E56" s="183">
        <v>2</v>
      </c>
      <c r="F56" s="183" t="s">
        <v>295</v>
      </c>
      <c r="G56" s="35"/>
      <c r="H56" s="183"/>
    </row>
    <row r="57" spans="1:8" ht="15">
      <c r="A57" s="183">
        <v>34</v>
      </c>
      <c r="B57" s="184" t="s">
        <v>1885</v>
      </c>
      <c r="C57" s="183" t="s">
        <v>1886</v>
      </c>
      <c r="D57" s="183" t="s">
        <v>1830</v>
      </c>
      <c r="E57" s="183">
        <v>4</v>
      </c>
      <c r="F57" s="183" t="s">
        <v>295</v>
      </c>
      <c r="G57" s="35"/>
      <c r="H57" s="183" t="s">
        <v>586</v>
      </c>
    </row>
    <row r="58" spans="1:8" ht="15">
      <c r="A58" s="183">
        <v>35</v>
      </c>
      <c r="B58" s="183" t="s">
        <v>1887</v>
      </c>
      <c r="C58" s="183" t="s">
        <v>1888</v>
      </c>
      <c r="D58" s="183" t="s">
        <v>1830</v>
      </c>
      <c r="E58" s="183">
        <v>2</v>
      </c>
      <c r="F58" s="183" t="s">
        <v>295</v>
      </c>
      <c r="G58" s="35"/>
      <c r="H58" s="183"/>
    </row>
    <row r="59" spans="1:8" ht="15">
      <c r="A59" s="183">
        <v>36</v>
      </c>
      <c r="B59" s="183" t="s">
        <v>1786</v>
      </c>
      <c r="C59" s="183" t="s">
        <v>1889</v>
      </c>
      <c r="D59" s="183" t="s">
        <v>1830</v>
      </c>
      <c r="E59" s="183">
        <v>3</v>
      </c>
      <c r="F59" s="183" t="s">
        <v>295</v>
      </c>
      <c r="G59" s="183"/>
      <c r="H59" s="183"/>
    </row>
    <row r="60" spans="1:8" ht="15">
      <c r="A60" s="183">
        <v>37</v>
      </c>
      <c r="B60" s="183" t="s">
        <v>1890</v>
      </c>
      <c r="C60" s="183" t="s">
        <v>1891</v>
      </c>
      <c r="D60" s="183" t="s">
        <v>1830</v>
      </c>
      <c r="E60" s="183">
        <v>5</v>
      </c>
      <c r="F60" s="183" t="s">
        <v>295</v>
      </c>
      <c r="G60" s="183"/>
      <c r="H60" s="183"/>
    </row>
    <row r="61" spans="1:8" ht="15">
      <c r="A61" s="183">
        <v>38</v>
      </c>
      <c r="B61" s="183" t="s">
        <v>1892</v>
      </c>
      <c r="C61" s="183" t="s">
        <v>1893</v>
      </c>
      <c r="D61" s="183" t="s">
        <v>1830</v>
      </c>
      <c r="E61" s="183">
        <v>25</v>
      </c>
      <c r="F61" s="183" t="s">
        <v>295</v>
      </c>
      <c r="G61" s="183"/>
      <c r="H61" s="183"/>
    </row>
    <row r="62" spans="1:8" ht="15">
      <c r="A62" s="183">
        <v>40</v>
      </c>
      <c r="B62" s="183" t="s">
        <v>1894</v>
      </c>
      <c r="C62" s="183" t="s">
        <v>1895</v>
      </c>
      <c r="D62" s="183" t="s">
        <v>1830</v>
      </c>
      <c r="E62" s="183">
        <v>15</v>
      </c>
      <c r="F62" s="183" t="s">
        <v>322</v>
      </c>
      <c r="G62" s="183" t="s">
        <v>310</v>
      </c>
      <c r="H62" s="183"/>
    </row>
    <row r="63" spans="1:8" ht="15">
      <c r="A63" s="183">
        <v>1</v>
      </c>
      <c r="B63" s="183" t="s">
        <v>1896</v>
      </c>
      <c r="C63" s="183" t="s">
        <v>1897</v>
      </c>
      <c r="D63" s="183" t="s">
        <v>1830</v>
      </c>
      <c r="E63" s="183">
        <v>1</v>
      </c>
      <c r="F63" s="183" t="s">
        <v>322</v>
      </c>
      <c r="G63" s="183" t="s">
        <v>310</v>
      </c>
      <c r="H63" s="183"/>
    </row>
    <row r="64" spans="1:8" ht="15">
      <c r="A64" s="183">
        <v>2</v>
      </c>
      <c r="B64" s="183" t="s">
        <v>769</v>
      </c>
      <c r="C64" s="183" t="s">
        <v>1898</v>
      </c>
      <c r="D64" s="183" t="s">
        <v>1830</v>
      </c>
      <c r="E64" s="183">
        <v>3</v>
      </c>
      <c r="F64" s="183" t="s">
        <v>295</v>
      </c>
      <c r="G64" s="183"/>
      <c r="H64" s="183"/>
    </row>
    <row r="65" spans="1:8" ht="15">
      <c r="A65" s="183">
        <v>3</v>
      </c>
      <c r="B65" s="183" t="s">
        <v>1899</v>
      </c>
      <c r="C65" s="183" t="s">
        <v>1900</v>
      </c>
      <c r="D65" s="183" t="s">
        <v>1830</v>
      </c>
      <c r="E65" s="183">
        <v>2</v>
      </c>
      <c r="F65" s="183" t="s">
        <v>295</v>
      </c>
      <c r="G65" s="183"/>
      <c r="H65" s="183"/>
    </row>
    <row r="66" spans="1:8" ht="15">
      <c r="A66" s="183">
        <v>4</v>
      </c>
      <c r="B66" s="183" t="s">
        <v>302</v>
      </c>
      <c r="C66" s="183" t="s">
        <v>1901</v>
      </c>
      <c r="D66" s="183" t="s">
        <v>1830</v>
      </c>
      <c r="E66" s="183">
        <v>1</v>
      </c>
      <c r="F66" s="183" t="s">
        <v>295</v>
      </c>
      <c r="G66" s="183"/>
      <c r="H66" s="183"/>
    </row>
    <row r="67" spans="1:8" ht="15">
      <c r="A67" s="183">
        <v>5</v>
      </c>
      <c r="B67" s="183" t="s">
        <v>1902</v>
      </c>
      <c r="C67" s="183" t="s">
        <v>1903</v>
      </c>
      <c r="D67" s="183" t="s">
        <v>1830</v>
      </c>
      <c r="E67" s="183">
        <v>2</v>
      </c>
      <c r="F67" s="183" t="s">
        <v>295</v>
      </c>
      <c r="G67" s="35"/>
      <c r="H67" s="183" t="s">
        <v>586</v>
      </c>
    </row>
    <row r="68" spans="1:8" ht="15">
      <c r="A68" s="183">
        <v>6</v>
      </c>
      <c r="B68" s="183" t="s">
        <v>928</v>
      </c>
      <c r="C68" s="183" t="s">
        <v>1904</v>
      </c>
      <c r="D68" s="183" t="s">
        <v>1830</v>
      </c>
      <c r="E68" s="183">
        <v>10</v>
      </c>
      <c r="F68" s="183" t="s">
        <v>295</v>
      </c>
      <c r="G68" s="183"/>
      <c r="H68" s="183"/>
    </row>
    <row r="69" spans="1:8" ht="15">
      <c r="A69" s="183">
        <v>7</v>
      </c>
      <c r="B69" s="183" t="s">
        <v>791</v>
      </c>
      <c r="C69" s="183" t="s">
        <v>1905</v>
      </c>
      <c r="D69" s="183" t="s">
        <v>1830</v>
      </c>
      <c r="E69" s="183">
        <v>2</v>
      </c>
      <c r="F69" s="183" t="s">
        <v>295</v>
      </c>
      <c r="G69" s="183"/>
      <c r="H69" s="183"/>
    </row>
    <row r="70" spans="1:8" ht="15">
      <c r="A70" s="183">
        <v>8</v>
      </c>
      <c r="B70" s="183" t="s">
        <v>1906</v>
      </c>
      <c r="C70" s="183" t="s">
        <v>1907</v>
      </c>
      <c r="D70" s="183" t="s">
        <v>1830</v>
      </c>
      <c r="E70" s="183">
        <v>30</v>
      </c>
      <c r="F70" s="183" t="s">
        <v>295</v>
      </c>
      <c r="G70" s="183"/>
      <c r="H70" s="183"/>
    </row>
    <row r="71" spans="1:8" ht="15">
      <c r="A71" s="183">
        <v>9</v>
      </c>
      <c r="B71" s="183" t="s">
        <v>874</v>
      </c>
      <c r="C71" s="183" t="s">
        <v>1908</v>
      </c>
      <c r="D71" s="183" t="s">
        <v>1830</v>
      </c>
      <c r="E71" s="183">
        <v>12</v>
      </c>
      <c r="F71" s="183" t="s">
        <v>295</v>
      </c>
      <c r="G71" s="183"/>
      <c r="H71" s="183"/>
    </row>
    <row r="72" spans="1:8" ht="15">
      <c r="A72" s="183">
        <v>10</v>
      </c>
      <c r="B72" s="183" t="s">
        <v>1339</v>
      </c>
      <c r="C72" s="183" t="s">
        <v>1909</v>
      </c>
      <c r="D72" s="183" t="s">
        <v>1830</v>
      </c>
      <c r="E72" s="183">
        <v>6</v>
      </c>
      <c r="F72" s="183" t="s">
        <v>295</v>
      </c>
      <c r="G72" s="183"/>
      <c r="H72" s="183"/>
    </row>
    <row r="73" spans="1:8" ht="15">
      <c r="A73" s="183">
        <v>11</v>
      </c>
      <c r="B73" s="183" t="s">
        <v>1910</v>
      </c>
      <c r="C73" s="183" t="s">
        <v>1911</v>
      </c>
      <c r="D73" s="183" t="s">
        <v>1830</v>
      </c>
      <c r="E73" s="183">
        <v>3</v>
      </c>
      <c r="F73" s="183" t="s">
        <v>295</v>
      </c>
      <c r="G73" s="183"/>
      <c r="H73" s="183"/>
    </row>
    <row r="74" spans="1:8" ht="15">
      <c r="A74" s="183">
        <v>12</v>
      </c>
      <c r="B74" s="183" t="s">
        <v>1912</v>
      </c>
      <c r="C74" s="183" t="s">
        <v>1913</v>
      </c>
      <c r="D74" s="183" t="s">
        <v>1830</v>
      </c>
      <c r="E74" s="183">
        <v>10</v>
      </c>
      <c r="F74" s="183" t="s">
        <v>295</v>
      </c>
      <c r="G74" s="183"/>
      <c r="H74" s="183"/>
    </row>
    <row r="75" spans="1:8" ht="15">
      <c r="A75" s="183">
        <v>13</v>
      </c>
      <c r="B75" s="183" t="s">
        <v>1914</v>
      </c>
      <c r="C75" s="183" t="s">
        <v>1915</v>
      </c>
      <c r="D75" s="183" t="s">
        <v>1830</v>
      </c>
      <c r="E75" s="183">
        <v>4</v>
      </c>
      <c r="F75" s="183" t="s">
        <v>295</v>
      </c>
      <c r="G75" s="183"/>
      <c r="H75" s="183"/>
    </row>
    <row r="76" spans="1:8" ht="15">
      <c r="A76" s="183">
        <v>14</v>
      </c>
      <c r="B76" s="183" t="s">
        <v>1795</v>
      </c>
      <c r="C76" s="183" t="s">
        <v>1916</v>
      </c>
      <c r="D76" s="183" t="s">
        <v>1830</v>
      </c>
      <c r="E76" s="183">
        <v>3</v>
      </c>
      <c r="F76" s="183" t="s">
        <v>295</v>
      </c>
      <c r="G76" s="183"/>
      <c r="H76" s="183"/>
    </row>
    <row r="77" spans="1:8" ht="15">
      <c r="A77" s="183">
        <v>15</v>
      </c>
      <c r="B77" s="183" t="s">
        <v>1917</v>
      </c>
      <c r="C77" s="183" t="s">
        <v>1918</v>
      </c>
      <c r="D77" s="183" t="s">
        <v>1830</v>
      </c>
      <c r="E77" s="183">
        <v>3</v>
      </c>
      <c r="F77" s="183" t="s">
        <v>295</v>
      </c>
      <c r="G77" s="183"/>
      <c r="H77" s="65"/>
    </row>
    <row r="78" spans="1:8">
      <c r="A78" s="30">
        <v>38</v>
      </c>
      <c r="B78" s="182"/>
      <c r="C78" s="182"/>
      <c r="D78" s="182"/>
      <c r="E78" s="182"/>
      <c r="F78" s="182"/>
      <c r="G78" s="182"/>
      <c r="H78" s="182"/>
    </row>
    <row r="79" spans="1:8">
      <c r="A79" s="30">
        <v>40</v>
      </c>
      <c r="B79" s="35"/>
      <c r="C79" s="35"/>
      <c r="D79" s="35"/>
      <c r="E79" s="35"/>
      <c r="F79" s="35"/>
      <c r="G79" s="35"/>
      <c r="H79" s="35"/>
    </row>
    <row r="80" spans="1:8">
      <c r="A80" s="31" t="s">
        <v>362</v>
      </c>
    </row>
    <row r="81" spans="1:7">
      <c r="A81" s="30" t="s">
        <v>363</v>
      </c>
      <c r="B81" s="32"/>
      <c r="D81" s="50"/>
      <c r="E81" s="50"/>
      <c r="F81" s="50"/>
      <c r="G81" s="50"/>
    </row>
    <row r="82" spans="1:7">
      <c r="A82" s="30" t="s">
        <v>364</v>
      </c>
      <c r="D82" s="50"/>
      <c r="E82" s="50"/>
      <c r="F82" s="50"/>
      <c r="G82" s="50"/>
    </row>
    <row r="83" spans="1:7">
      <c r="A83" s="30" t="s">
        <v>365</v>
      </c>
      <c r="D83" s="50"/>
      <c r="E83" s="50"/>
      <c r="F83" s="50"/>
      <c r="G83" s="50"/>
    </row>
    <row r="84" spans="1:7">
      <c r="A84" s="32" t="s">
        <v>366</v>
      </c>
      <c r="C84" s="50"/>
      <c r="D84" s="30" t="s">
        <v>1827</v>
      </c>
      <c r="E84" s="51"/>
      <c r="G84" s="51"/>
    </row>
    <row r="85" spans="1:7" ht="16" customHeight="1">
      <c r="A85" s="51"/>
      <c r="B85" s="51"/>
      <c r="C85" s="30" t="s">
        <v>368</v>
      </c>
      <c r="D85" s="51" t="str">
        <f>+D4</f>
        <v xml:space="preserve">Mujahid Hussain </v>
      </c>
      <c r="E85" s="30" t="s">
        <v>369</v>
      </c>
      <c r="F85" s="107" t="str">
        <f>+E4</f>
        <v xml:space="preserve"> 0302-6131374</v>
      </c>
      <c r="G85" s="30" t="s">
        <v>370</v>
      </c>
    </row>
    <row r="86" spans="1:7" ht="88" customHeight="1">
      <c r="A86" s="195" t="s">
        <v>371</v>
      </c>
      <c r="E86" s="50"/>
      <c r="G86" s="50"/>
    </row>
    <row r="87" spans="1:7" ht="16" customHeight="1">
      <c r="A87" s="51"/>
      <c r="B87" s="51"/>
      <c r="C87" s="30" t="s">
        <v>368</v>
      </c>
      <c r="D87" s="107" t="s">
        <v>1826</v>
      </c>
      <c r="E87" s="30" t="s">
        <v>369</v>
      </c>
      <c r="F87" s="107" t="s">
        <v>1825</v>
      </c>
      <c r="G87" s="30" t="s">
        <v>370</v>
      </c>
    </row>
    <row r="88" spans="1:7">
      <c r="A88" s="32" t="s">
        <v>374</v>
      </c>
    </row>
    <row r="90" spans="1:7">
      <c r="A90" s="32" t="s">
        <v>375</v>
      </c>
    </row>
    <row r="91" spans="1:7">
      <c r="B91" s="52" t="s">
        <v>33</v>
      </c>
      <c r="C91" s="52" t="s">
        <v>376</v>
      </c>
      <c r="E91" s="64" t="s">
        <v>377</v>
      </c>
      <c r="G91" s="52" t="s">
        <v>378</v>
      </c>
    </row>
    <row r="92" spans="1:7">
      <c r="A92" s="30">
        <v>1</v>
      </c>
      <c r="B92" s="30" t="s">
        <v>379</v>
      </c>
      <c r="E92" s="30" t="s">
        <v>380</v>
      </c>
      <c r="G92" s="35" t="s">
        <v>381</v>
      </c>
    </row>
    <row r="93" spans="1:7">
      <c r="A93" s="30">
        <v>2</v>
      </c>
      <c r="B93" s="30" t="s">
        <v>382</v>
      </c>
      <c r="E93" s="30" t="s">
        <v>383</v>
      </c>
      <c r="G93" s="35" t="s">
        <v>384</v>
      </c>
    </row>
    <row r="94" spans="1:7">
      <c r="A94" s="30">
        <v>3</v>
      </c>
      <c r="B94" s="30" t="s">
        <v>385</v>
      </c>
      <c r="E94" s="30" t="s">
        <v>386</v>
      </c>
      <c r="G94" s="35" t="s">
        <v>381</v>
      </c>
    </row>
    <row r="95" spans="1:7">
      <c r="A95" s="30">
        <v>4</v>
      </c>
      <c r="B95" s="30" t="s">
        <v>387</v>
      </c>
      <c r="E95" s="30" t="s">
        <v>383</v>
      </c>
      <c r="G95" s="35" t="s">
        <v>384</v>
      </c>
    </row>
    <row r="96" spans="1:7">
      <c r="A96" s="30">
        <v>5</v>
      </c>
      <c r="B96" s="30" t="s">
        <v>388</v>
      </c>
      <c r="E96" s="30" t="s">
        <v>389</v>
      </c>
      <c r="G96" s="35" t="s">
        <v>295</v>
      </c>
    </row>
    <row r="97" spans="1:7">
      <c r="A97" s="30">
        <v>6</v>
      </c>
      <c r="B97" s="30" t="s">
        <v>390</v>
      </c>
      <c r="E97" s="30" t="s">
        <v>391</v>
      </c>
      <c r="G97" s="35" t="s">
        <v>295</v>
      </c>
    </row>
    <row r="98" spans="1:7">
      <c r="A98" s="32" t="s">
        <v>392</v>
      </c>
    </row>
    <row r="99" spans="1:7">
      <c r="B99" s="52" t="s">
        <v>393</v>
      </c>
      <c r="E99" s="64" t="s">
        <v>394</v>
      </c>
      <c r="G99" s="52" t="s">
        <v>378</v>
      </c>
    </row>
    <row r="100" spans="1:7">
      <c r="A100" s="30">
        <v>1</v>
      </c>
      <c r="B100" s="30" t="s">
        <v>395</v>
      </c>
      <c r="E100" s="30" t="s">
        <v>396</v>
      </c>
      <c r="G100" s="35">
        <v>39</v>
      </c>
    </row>
    <row r="101" spans="1:7">
      <c r="A101" s="30">
        <v>2</v>
      </c>
      <c r="B101" s="30" t="s">
        <v>397</v>
      </c>
      <c r="E101" s="30" t="s">
        <v>396</v>
      </c>
      <c r="G101" s="35">
        <v>11</v>
      </c>
    </row>
    <row r="102" spans="1:7">
      <c r="A102" s="30">
        <v>3</v>
      </c>
      <c r="B102" s="30" t="s">
        <v>398</v>
      </c>
      <c r="E102" s="30" t="s">
        <v>396</v>
      </c>
      <c r="G102" s="35">
        <v>4</v>
      </c>
    </row>
    <row r="103" spans="1:7">
      <c r="A103" s="30">
        <v>4</v>
      </c>
      <c r="B103" s="30" t="s">
        <v>399</v>
      </c>
      <c r="E103" s="30" t="s">
        <v>396</v>
      </c>
      <c r="G103" s="35"/>
    </row>
    <row r="104" spans="1:7">
      <c r="A104" s="30">
        <v>5</v>
      </c>
      <c r="B104" s="30" t="s">
        <v>400</v>
      </c>
      <c r="E104" s="30" t="s">
        <v>396</v>
      </c>
      <c r="G104" s="35">
        <v>310</v>
      </c>
    </row>
    <row r="105" spans="1:7">
      <c r="A105" s="30">
        <v>6</v>
      </c>
      <c r="B105" s="30" t="s">
        <v>401</v>
      </c>
      <c r="E105" s="30" t="s">
        <v>396</v>
      </c>
      <c r="G105" s="35">
        <v>27</v>
      </c>
    </row>
    <row r="106" spans="1:7">
      <c r="A106" s="30">
        <v>7</v>
      </c>
      <c r="B106" s="30" t="s">
        <v>402</v>
      </c>
      <c r="E106" s="83" t="s">
        <v>403</v>
      </c>
      <c r="G106" s="35" t="s">
        <v>1436</v>
      </c>
    </row>
    <row r="107" spans="1:7">
      <c r="A107" s="30">
        <v>8</v>
      </c>
      <c r="B107" s="30" t="s">
        <v>404</v>
      </c>
      <c r="E107" s="83" t="s">
        <v>405</v>
      </c>
      <c r="G107" s="35" t="s">
        <v>1026</v>
      </c>
    </row>
    <row r="108" spans="1:7">
      <c r="A108" s="32" t="s">
        <v>406</v>
      </c>
    </row>
    <row r="109" spans="1:7">
      <c r="B109" s="52" t="s">
        <v>393</v>
      </c>
      <c r="G109" s="52" t="s">
        <v>378</v>
      </c>
    </row>
    <row r="110" spans="1:7">
      <c r="A110" s="30">
        <v>1</v>
      </c>
      <c r="B110" s="30" t="s">
        <v>407</v>
      </c>
      <c r="G110" s="35"/>
    </row>
    <row r="111" spans="1:7">
      <c r="A111" s="30">
        <v>2</v>
      </c>
      <c r="B111" s="30" t="s">
        <v>408</v>
      </c>
      <c r="E111" s="83" t="s">
        <v>409</v>
      </c>
      <c r="G111" s="35"/>
    </row>
    <row r="112" spans="1:7">
      <c r="A112" s="30">
        <v>3</v>
      </c>
      <c r="B112" s="30" t="s">
        <v>411</v>
      </c>
      <c r="E112" s="83" t="s">
        <v>412</v>
      </c>
      <c r="G112" s="35"/>
    </row>
    <row r="113" spans="1:8">
      <c r="A113" s="30">
        <v>4</v>
      </c>
      <c r="B113" s="32" t="s">
        <v>413</v>
      </c>
      <c r="G113" s="35"/>
    </row>
    <row r="114" spans="1:8">
      <c r="B114" s="52" t="s">
        <v>393</v>
      </c>
      <c r="F114" s="52" t="s">
        <v>414</v>
      </c>
    </row>
    <row r="115" spans="1:8">
      <c r="A115" s="30">
        <v>1</v>
      </c>
      <c r="B115" s="30" t="s">
        <v>415</v>
      </c>
      <c r="E115" s="83" t="s">
        <v>416</v>
      </c>
      <c r="F115" s="50"/>
      <c r="G115" s="50" t="s">
        <v>295</v>
      </c>
      <c r="H115" s="50"/>
    </row>
    <row r="116" spans="1:8">
      <c r="A116" s="30">
        <v>2</v>
      </c>
      <c r="B116" s="30" t="s">
        <v>417</v>
      </c>
      <c r="F116" s="50"/>
      <c r="G116" s="50"/>
      <c r="H116" s="50"/>
    </row>
    <row r="117" spans="1:8">
      <c r="A117" s="30">
        <v>3</v>
      </c>
      <c r="B117" s="30" t="s">
        <v>418</v>
      </c>
      <c r="D117" s="33" t="s">
        <v>419</v>
      </c>
      <c r="F117" s="50"/>
      <c r="G117" s="50" t="s">
        <v>660</v>
      </c>
      <c r="H117" s="50"/>
    </row>
    <row r="118" spans="1:8">
      <c r="A118" s="30">
        <v>4</v>
      </c>
      <c r="B118" s="30" t="s">
        <v>421</v>
      </c>
      <c r="F118" s="50"/>
      <c r="G118" s="50"/>
      <c r="H118" s="50"/>
    </row>
    <row r="119" spans="1:8">
      <c r="A119" s="30">
        <v>5</v>
      </c>
      <c r="B119" s="30" t="s">
        <v>422</v>
      </c>
      <c r="F119" s="50"/>
      <c r="G119" s="50" t="s">
        <v>1696</v>
      </c>
      <c r="H119" s="50"/>
    </row>
  </sheetData>
  <mergeCells count="6">
    <mergeCell ref="A6:B6"/>
    <mergeCell ref="F6:G6"/>
    <mergeCell ref="A7:B7"/>
    <mergeCell ref="F7:G7"/>
    <mergeCell ref="A8:B8"/>
    <mergeCell ref="F8:G8"/>
  </mergeCells>
  <dataValidations count="6">
    <dataValidation type="list" allowBlank="1" showInputMessage="1" showErrorMessage="1" sqref="G97" xr:uid="{00000000-0002-0000-2000-000000000000}">
      <formula1>"Yes,Some,No"</formula1>
    </dataValidation>
    <dataValidation type="list" allowBlank="1" showInputMessage="1" showErrorMessage="1" sqref="G96" xr:uid="{00000000-0002-0000-2000-000001000000}">
      <formula1>"Yes,Some confusion,No"</formula1>
    </dataValidation>
    <dataValidation type="list" allowBlank="1" showInputMessage="1" showErrorMessage="1" sqref="G94" xr:uid="{00000000-0002-0000-2000-000002000000}">
      <formula1>"Clear,Mixed,Not clear"</formula1>
    </dataValidation>
    <dataValidation type="list" allowBlank="1" showInputMessage="1" showErrorMessage="1" sqref="G93 G95" xr:uid="{00000000-0002-0000-2000-000003000000}">
      <formula1>"Most,Few,None"</formula1>
    </dataValidation>
    <dataValidation type="list" allowBlank="1" showInputMessage="1" showErrorMessage="1" sqref="G92" xr:uid="{00000000-0002-0000-2000-000004000000}">
      <formula1>"Clear,Some,Not clear"</formula1>
    </dataValidation>
    <dataValidation type="whole" operator="greaterThanOrEqual" allowBlank="1" showInputMessage="1" showErrorMessage="1" sqref="C6:C8 D15:D21 E6:E8 G6:G8 G15:G21 G100:G105" xr:uid="{00000000-0002-0000-2000-000007000000}">
      <formula1>0</formula1>
    </dataValidation>
  </dataValidations>
  <hyperlinks>
    <hyperlink ref="H5" r:id="rId1" xr:uid="{00000000-0004-0000-2000-000000000000}"/>
  </hyperlinks>
  <pageMargins left="0.25" right="0.25" top="0.75" bottom="0.75" header="0.3" footer="0.3"/>
  <pageSetup paperSize="9" orientation="portrait" horizontalDpi="0" verticalDpi="0"/>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theme="7" tint="0.59999389629810485"/>
  </sheetPr>
  <dimension ref="A1:H107"/>
  <sheetViews>
    <sheetView view="pageBreakPreview" zoomScale="84"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+SUM!D23</f>
        <v>45995</v>
      </c>
      <c r="G1" s="60" t="s">
        <v>236</v>
      </c>
      <c r="H1" s="68">
        <v>10</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2012</v>
      </c>
      <c r="C4" s="81" t="str">
        <f>+SUM!C23</f>
        <v>Kot Adu</v>
      </c>
      <c r="D4" s="72" t="s">
        <v>2051</v>
      </c>
      <c r="E4" s="72" t="s">
        <v>2057</v>
      </c>
      <c r="F4" s="196" t="s">
        <v>2053</v>
      </c>
      <c r="G4" s="72" t="s">
        <v>2052</v>
      </c>
      <c r="H4" s="136" t="s">
        <v>1922</v>
      </c>
    </row>
    <row r="5" spans="1:8">
      <c r="A5" s="31" t="s">
        <v>248</v>
      </c>
    </row>
    <row r="6" spans="1:8" s="38" customFormat="1" ht="28" customHeight="1">
      <c r="A6" s="273" t="s">
        <v>249</v>
      </c>
      <c r="B6" s="274"/>
      <c r="C6" s="36">
        <v>37</v>
      </c>
      <c r="D6" s="37" t="s">
        <v>250</v>
      </c>
      <c r="E6" s="74">
        <v>37</v>
      </c>
      <c r="F6" s="275" t="s">
        <v>251</v>
      </c>
      <c r="G6" s="276"/>
      <c r="H6" s="36">
        <v>376</v>
      </c>
    </row>
    <row r="7" spans="1:8" s="38" customFormat="1" ht="42" customHeight="1">
      <c r="A7" s="273" t="s">
        <v>252</v>
      </c>
      <c r="B7" s="274"/>
      <c r="C7" s="36">
        <v>27</v>
      </c>
      <c r="D7" s="39" t="s">
        <v>253</v>
      </c>
      <c r="E7" s="74">
        <v>21</v>
      </c>
      <c r="F7" s="275" t="s">
        <v>254</v>
      </c>
      <c r="G7" s="276"/>
      <c r="H7" s="36">
        <v>35</v>
      </c>
    </row>
    <row r="8" spans="1:8" s="38" customFormat="1" ht="28" customHeight="1">
      <c r="A8" s="273" t="s">
        <v>255</v>
      </c>
      <c r="B8" s="274"/>
      <c r="C8" s="36">
        <v>2</v>
      </c>
      <c r="D8" s="40" t="s">
        <v>256</v>
      </c>
      <c r="E8" s="74"/>
      <c r="F8" s="275" t="s">
        <v>257</v>
      </c>
      <c r="G8" s="276"/>
      <c r="H8" s="36">
        <v>356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172" t="s">
        <v>272</v>
      </c>
      <c r="F15" s="77"/>
      <c r="G15" s="77"/>
      <c r="H15" s="65"/>
    </row>
    <row r="16" spans="1:8" ht="15" customHeight="1">
      <c r="A16" s="30">
        <v>2</v>
      </c>
      <c r="B16" s="77" t="s">
        <v>273</v>
      </c>
      <c r="D16" s="73">
        <v>19</v>
      </c>
      <c r="E16" s="172" t="s">
        <v>274</v>
      </c>
      <c r="F16" s="77"/>
      <c r="G16" s="77"/>
      <c r="H16" s="65"/>
    </row>
    <row r="17" spans="1:8" ht="15" customHeight="1">
      <c r="A17" s="30">
        <v>3</v>
      </c>
      <c r="B17" s="77" t="s">
        <v>275</v>
      </c>
      <c r="D17" s="73">
        <v>20</v>
      </c>
      <c r="E17" s="172" t="s">
        <v>276</v>
      </c>
      <c r="F17" s="77"/>
      <c r="G17" s="77"/>
      <c r="H17" s="65"/>
    </row>
    <row r="18" spans="1:8" ht="15" customHeight="1">
      <c r="A18" s="30">
        <v>4</v>
      </c>
      <c r="B18" s="77" t="s">
        <v>277</v>
      </c>
      <c r="D18" s="73">
        <v>21</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1932</v>
      </c>
      <c r="C24" s="73" t="s">
        <v>1986</v>
      </c>
      <c r="D24" s="35" t="s">
        <v>2012</v>
      </c>
      <c r="E24" s="35">
        <v>8</v>
      </c>
      <c r="F24" s="73" t="s">
        <v>295</v>
      </c>
      <c r="G24" s="73"/>
      <c r="H24" s="73"/>
    </row>
    <row r="25" spans="1:8">
      <c r="A25" s="30">
        <v>2</v>
      </c>
      <c r="B25" s="73" t="s">
        <v>1987</v>
      </c>
      <c r="C25" s="73" t="s">
        <v>1988</v>
      </c>
      <c r="D25" s="35" t="s">
        <v>2012</v>
      </c>
      <c r="E25" s="35">
        <v>5</v>
      </c>
      <c r="F25" s="73"/>
      <c r="G25" s="73"/>
      <c r="H25" s="73"/>
    </row>
    <row r="26" spans="1:8">
      <c r="A26" s="30">
        <v>3</v>
      </c>
      <c r="B26" s="73" t="s">
        <v>1989</v>
      </c>
      <c r="C26" s="73" t="s">
        <v>1990</v>
      </c>
      <c r="D26" s="35" t="s">
        <v>2012</v>
      </c>
      <c r="E26" s="35">
        <v>7</v>
      </c>
      <c r="F26" s="73"/>
      <c r="G26" s="73"/>
      <c r="H26" s="73"/>
    </row>
    <row r="27" spans="1:8">
      <c r="A27" s="30">
        <v>4</v>
      </c>
      <c r="B27" s="72" t="s">
        <v>1991</v>
      </c>
      <c r="C27" s="73" t="s">
        <v>1992</v>
      </c>
      <c r="D27" s="35" t="s">
        <v>2012</v>
      </c>
      <c r="E27" s="35">
        <v>5</v>
      </c>
      <c r="F27" s="73"/>
      <c r="G27" s="73"/>
      <c r="H27" s="73"/>
    </row>
    <row r="28" spans="1:8">
      <c r="A28" s="30">
        <v>5</v>
      </c>
      <c r="B28" s="72" t="s">
        <v>1993</v>
      </c>
      <c r="C28" s="73" t="s">
        <v>1994</v>
      </c>
      <c r="D28" s="35" t="s">
        <v>2012</v>
      </c>
      <c r="E28" s="35">
        <v>10</v>
      </c>
      <c r="F28" s="73"/>
      <c r="G28" s="73"/>
      <c r="H28" s="73"/>
    </row>
    <row r="29" spans="1:8">
      <c r="A29" s="30">
        <v>6</v>
      </c>
      <c r="B29" s="73" t="s">
        <v>1995</v>
      </c>
      <c r="C29" s="73" t="s">
        <v>1996</v>
      </c>
      <c r="D29" s="35" t="s">
        <v>2012</v>
      </c>
      <c r="E29" s="35">
        <v>11</v>
      </c>
      <c r="F29" s="73"/>
      <c r="G29" s="73"/>
      <c r="H29" s="73"/>
    </row>
    <row r="30" spans="1:8">
      <c r="A30" s="30">
        <v>7</v>
      </c>
      <c r="B30" s="73" t="s">
        <v>1997</v>
      </c>
      <c r="C30" s="73" t="s">
        <v>1998</v>
      </c>
      <c r="D30" s="35" t="s">
        <v>2012</v>
      </c>
      <c r="E30" s="35">
        <v>15</v>
      </c>
      <c r="F30" s="73"/>
      <c r="G30" s="73"/>
      <c r="H30" s="73"/>
    </row>
    <row r="31" spans="1:8">
      <c r="A31" s="30">
        <v>8</v>
      </c>
      <c r="B31" s="166" t="s">
        <v>1999</v>
      </c>
      <c r="C31" s="35" t="s">
        <v>2000</v>
      </c>
      <c r="D31" s="35" t="s">
        <v>2012</v>
      </c>
      <c r="E31" s="35">
        <v>10</v>
      </c>
      <c r="F31" s="35"/>
      <c r="G31" s="35"/>
      <c r="H31" s="35"/>
    </row>
    <row r="32" spans="1:8">
      <c r="A32" s="30">
        <v>9</v>
      </c>
      <c r="B32" s="35" t="s">
        <v>2001</v>
      </c>
      <c r="C32" s="35" t="s">
        <v>2002</v>
      </c>
      <c r="D32" s="35" t="s">
        <v>2012</v>
      </c>
      <c r="E32" s="35">
        <v>5</v>
      </c>
      <c r="F32" s="35"/>
      <c r="G32" s="35"/>
      <c r="H32" s="35"/>
    </row>
    <row r="33" spans="1:8">
      <c r="A33" s="30">
        <v>10</v>
      </c>
      <c r="B33" s="35" t="s">
        <v>1832</v>
      </c>
      <c r="C33" s="35" t="s">
        <v>2003</v>
      </c>
      <c r="D33" s="35" t="s">
        <v>2012</v>
      </c>
      <c r="E33" s="35">
        <v>10</v>
      </c>
      <c r="F33" s="35"/>
      <c r="G33" s="35"/>
      <c r="H33" s="35"/>
    </row>
    <row r="34" spans="1:8">
      <c r="A34" s="30">
        <v>11</v>
      </c>
      <c r="B34" s="35" t="s">
        <v>2004</v>
      </c>
      <c r="C34" s="35" t="s">
        <v>2002</v>
      </c>
      <c r="D34" s="35" t="s">
        <v>2012</v>
      </c>
      <c r="E34" s="35">
        <v>10</v>
      </c>
      <c r="F34" s="35"/>
      <c r="G34" s="35"/>
      <c r="H34" s="35"/>
    </row>
    <row r="35" spans="1:8">
      <c r="A35" s="30">
        <v>12</v>
      </c>
      <c r="B35" s="35" t="s">
        <v>2005</v>
      </c>
      <c r="C35" s="35" t="s">
        <v>2006</v>
      </c>
      <c r="D35" s="35" t="s">
        <v>2012</v>
      </c>
      <c r="E35" s="35">
        <v>11</v>
      </c>
      <c r="F35" s="35"/>
      <c r="G35" s="35"/>
      <c r="H35" s="35"/>
    </row>
    <row r="36" spans="1:8">
      <c r="A36" s="30">
        <v>13</v>
      </c>
      <c r="B36" s="35" t="s">
        <v>2007</v>
      </c>
      <c r="C36" s="35" t="s">
        <v>2008</v>
      </c>
      <c r="D36" s="35" t="s">
        <v>2012</v>
      </c>
      <c r="E36" s="35">
        <v>10</v>
      </c>
      <c r="F36" s="35"/>
      <c r="G36" s="35"/>
      <c r="H36" s="35"/>
    </row>
    <row r="37" spans="1:8">
      <c r="A37" s="30">
        <v>14</v>
      </c>
      <c r="B37" s="35" t="s">
        <v>2009</v>
      </c>
      <c r="C37" s="35" t="s">
        <v>2010</v>
      </c>
      <c r="D37" s="35" t="s">
        <v>2012</v>
      </c>
      <c r="E37" s="35">
        <v>8</v>
      </c>
      <c r="F37" s="35" t="s">
        <v>322</v>
      </c>
      <c r="G37" s="35" t="s">
        <v>593</v>
      </c>
      <c r="H37" s="35"/>
    </row>
    <row r="38" spans="1:8">
      <c r="A38" s="30">
        <v>15</v>
      </c>
      <c r="B38" s="35" t="s">
        <v>494</v>
      </c>
      <c r="C38" s="35" t="s">
        <v>2011</v>
      </c>
      <c r="D38" s="35" t="s">
        <v>2012</v>
      </c>
      <c r="E38" s="35">
        <v>20</v>
      </c>
      <c r="F38" s="35" t="s">
        <v>295</v>
      </c>
      <c r="G38" s="35" t="s">
        <v>586</v>
      </c>
      <c r="H38" s="35"/>
    </row>
    <row r="39" spans="1:8">
      <c r="A39" s="30">
        <v>16</v>
      </c>
      <c r="B39" s="35" t="s">
        <v>2013</v>
      </c>
      <c r="C39" s="35" t="s">
        <v>2014</v>
      </c>
      <c r="D39" s="35" t="s">
        <v>2012</v>
      </c>
      <c r="E39" s="35">
        <v>10</v>
      </c>
      <c r="F39" s="35"/>
      <c r="G39" s="35"/>
      <c r="H39" s="35"/>
    </row>
    <row r="40" spans="1:8">
      <c r="A40" s="30">
        <v>17</v>
      </c>
      <c r="B40" s="35" t="s">
        <v>2015</v>
      </c>
      <c r="C40" s="35" t="s">
        <v>2016</v>
      </c>
      <c r="D40" s="35" t="s">
        <v>2012</v>
      </c>
      <c r="E40" s="35">
        <v>10</v>
      </c>
      <c r="F40" s="35"/>
      <c r="G40" s="35"/>
      <c r="H40" s="35"/>
    </row>
    <row r="41" spans="1:8">
      <c r="A41" s="30">
        <v>18</v>
      </c>
      <c r="B41" s="35" t="s">
        <v>2017</v>
      </c>
      <c r="C41" s="35" t="s">
        <v>2018</v>
      </c>
      <c r="D41" s="35" t="s">
        <v>2012</v>
      </c>
      <c r="E41" s="35">
        <v>8</v>
      </c>
      <c r="F41" s="35"/>
      <c r="G41" s="35"/>
      <c r="H41" s="35"/>
    </row>
    <row r="42" spans="1:8">
      <c r="A42" s="30">
        <v>19</v>
      </c>
      <c r="B42" s="166" t="s">
        <v>2019</v>
      </c>
      <c r="C42" s="35" t="s">
        <v>1992</v>
      </c>
      <c r="D42" s="35" t="s">
        <v>2012</v>
      </c>
      <c r="E42" s="35">
        <v>12</v>
      </c>
      <c r="F42" s="35"/>
      <c r="G42" s="35" t="s">
        <v>586</v>
      </c>
      <c r="H42" s="35"/>
    </row>
    <row r="43" spans="1:8">
      <c r="A43" s="30">
        <v>20</v>
      </c>
      <c r="B43" s="35" t="s">
        <v>852</v>
      </c>
      <c r="C43" s="35" t="s">
        <v>2020</v>
      </c>
      <c r="D43" s="35" t="s">
        <v>2012</v>
      </c>
      <c r="E43" s="35">
        <v>10</v>
      </c>
      <c r="F43" s="35"/>
      <c r="G43" s="35"/>
      <c r="H43" s="35"/>
    </row>
    <row r="44" spans="1:8">
      <c r="A44" s="30">
        <v>21</v>
      </c>
      <c r="B44" s="35" t="s">
        <v>2021</v>
      </c>
      <c r="C44" s="35" t="s">
        <v>2022</v>
      </c>
      <c r="D44" s="35" t="s">
        <v>2012</v>
      </c>
      <c r="E44" s="35">
        <v>12</v>
      </c>
      <c r="F44" s="35"/>
      <c r="G44" s="35" t="s">
        <v>586</v>
      </c>
      <c r="H44" s="35"/>
    </row>
    <row r="45" spans="1:8">
      <c r="A45" s="30">
        <v>22</v>
      </c>
      <c r="B45" s="35" t="s">
        <v>1589</v>
      </c>
      <c r="C45" s="35" t="s">
        <v>2023</v>
      </c>
      <c r="D45" s="35" t="s">
        <v>2012</v>
      </c>
      <c r="E45" s="35">
        <v>13</v>
      </c>
      <c r="F45" s="35"/>
      <c r="G45" s="35"/>
      <c r="H45" s="35"/>
    </row>
    <row r="46" spans="1:8">
      <c r="A46" s="30">
        <v>23</v>
      </c>
      <c r="B46" s="35" t="s">
        <v>2024</v>
      </c>
      <c r="C46" s="35" t="s">
        <v>2025</v>
      </c>
      <c r="D46" s="35" t="s">
        <v>2012</v>
      </c>
      <c r="E46" s="35">
        <v>10</v>
      </c>
      <c r="F46" s="35"/>
      <c r="G46" s="35"/>
      <c r="H46" s="35"/>
    </row>
    <row r="47" spans="1:8">
      <c r="A47" s="30">
        <v>24</v>
      </c>
      <c r="B47" s="35" t="s">
        <v>2026</v>
      </c>
      <c r="C47" s="35" t="s">
        <v>2027</v>
      </c>
      <c r="D47" s="35" t="s">
        <v>2012</v>
      </c>
      <c r="E47" s="35">
        <v>11</v>
      </c>
      <c r="F47" s="35" t="s">
        <v>322</v>
      </c>
      <c r="G47" s="35" t="s">
        <v>625</v>
      </c>
      <c r="H47" s="35"/>
    </row>
    <row r="48" spans="1:8">
      <c r="A48" s="30">
        <v>25</v>
      </c>
      <c r="B48" s="35" t="s">
        <v>2028</v>
      </c>
      <c r="C48" s="35" t="s">
        <v>2029</v>
      </c>
      <c r="D48" s="35" t="s">
        <v>2012</v>
      </c>
      <c r="E48" s="35">
        <v>15</v>
      </c>
      <c r="F48" s="35" t="s">
        <v>295</v>
      </c>
      <c r="G48" s="35"/>
      <c r="H48" s="35"/>
    </row>
    <row r="49" spans="1:8">
      <c r="A49" s="30">
        <v>26</v>
      </c>
      <c r="B49" s="35" t="s">
        <v>2030</v>
      </c>
      <c r="C49" s="35" t="s">
        <v>2031</v>
      </c>
      <c r="D49" s="35" t="s">
        <v>2012</v>
      </c>
      <c r="E49" s="35">
        <v>10</v>
      </c>
      <c r="F49" s="35"/>
      <c r="G49" s="35"/>
      <c r="H49" s="35"/>
    </row>
    <row r="50" spans="1:8">
      <c r="A50" s="30">
        <v>27</v>
      </c>
      <c r="B50" s="166" t="s">
        <v>325</v>
      </c>
      <c r="C50" s="35" t="s">
        <v>2032</v>
      </c>
      <c r="D50" s="35" t="s">
        <v>2012</v>
      </c>
      <c r="E50" s="35">
        <v>11</v>
      </c>
      <c r="F50" s="35"/>
      <c r="G50" s="35" t="s">
        <v>586</v>
      </c>
      <c r="H50" s="35"/>
    </row>
    <row r="51" spans="1:8">
      <c r="A51" s="30">
        <v>28</v>
      </c>
      <c r="B51" s="34" t="s">
        <v>2033</v>
      </c>
      <c r="C51" s="35" t="s">
        <v>2034</v>
      </c>
      <c r="D51" s="35" t="s">
        <v>2012</v>
      </c>
      <c r="E51" s="35">
        <v>8</v>
      </c>
      <c r="F51" s="35"/>
      <c r="G51" s="35"/>
      <c r="H51" s="35"/>
    </row>
    <row r="52" spans="1:8">
      <c r="A52" s="30">
        <v>29</v>
      </c>
      <c r="B52" s="34" t="s">
        <v>2035</v>
      </c>
      <c r="C52" s="35" t="s">
        <v>2036</v>
      </c>
      <c r="D52" s="35" t="s">
        <v>2012</v>
      </c>
      <c r="E52" s="35">
        <v>8</v>
      </c>
      <c r="F52" s="35"/>
      <c r="G52" s="35"/>
      <c r="H52" s="35"/>
    </row>
    <row r="53" spans="1:8">
      <c r="A53" s="30">
        <v>30</v>
      </c>
      <c r="B53" s="35" t="s">
        <v>2037</v>
      </c>
      <c r="C53" s="35" t="s">
        <v>2038</v>
      </c>
      <c r="D53" s="35" t="s">
        <v>2012</v>
      </c>
      <c r="E53" s="35">
        <v>10</v>
      </c>
      <c r="F53" s="35"/>
      <c r="G53" s="35"/>
      <c r="H53" s="35"/>
    </row>
    <row r="54" spans="1:8">
      <c r="A54" s="30">
        <v>31</v>
      </c>
      <c r="B54" s="35" t="s">
        <v>2039</v>
      </c>
      <c r="C54" s="35" t="s">
        <v>2040</v>
      </c>
      <c r="D54" s="35" t="s">
        <v>2012</v>
      </c>
      <c r="E54" s="35">
        <v>7</v>
      </c>
      <c r="F54" s="35"/>
      <c r="G54" s="35"/>
      <c r="H54" s="35"/>
    </row>
    <row r="55" spans="1:8">
      <c r="A55" s="30">
        <v>32</v>
      </c>
      <c r="B55" s="35" t="s">
        <v>2041</v>
      </c>
      <c r="C55" s="35" t="s">
        <v>2042</v>
      </c>
      <c r="D55" s="35" t="s">
        <v>2012</v>
      </c>
      <c r="E55" s="35">
        <v>10</v>
      </c>
      <c r="F55" s="35"/>
      <c r="G55" s="35"/>
      <c r="H55" s="35"/>
    </row>
    <row r="56" spans="1:8">
      <c r="A56" s="30">
        <v>33</v>
      </c>
      <c r="B56" s="35" t="s">
        <v>2043</v>
      </c>
      <c r="C56" s="35" t="s">
        <v>2044</v>
      </c>
      <c r="D56" s="35" t="s">
        <v>2012</v>
      </c>
      <c r="E56" s="35">
        <v>11</v>
      </c>
      <c r="F56" s="35"/>
      <c r="G56" s="35"/>
      <c r="H56" s="35"/>
    </row>
    <row r="57" spans="1:8">
      <c r="A57" s="30">
        <v>34</v>
      </c>
      <c r="B57" s="35" t="s">
        <v>2045</v>
      </c>
      <c r="C57" s="35" t="s">
        <v>2046</v>
      </c>
      <c r="D57" s="35" t="s">
        <v>2012</v>
      </c>
      <c r="E57" s="35">
        <v>12</v>
      </c>
      <c r="F57" s="35"/>
      <c r="G57" s="35" t="s">
        <v>586</v>
      </c>
      <c r="H57" s="35"/>
    </row>
    <row r="58" spans="1:8">
      <c r="A58" s="30">
        <v>35</v>
      </c>
      <c r="B58" s="35" t="s">
        <v>1288</v>
      </c>
      <c r="C58" s="35" t="s">
        <v>2047</v>
      </c>
      <c r="D58" s="35" t="s">
        <v>2012</v>
      </c>
      <c r="E58" s="35">
        <v>11</v>
      </c>
      <c r="F58" s="35"/>
      <c r="G58" s="35"/>
      <c r="H58" s="35"/>
    </row>
    <row r="59" spans="1:8">
      <c r="A59" s="30">
        <v>36</v>
      </c>
      <c r="B59" s="35" t="s">
        <v>965</v>
      </c>
      <c r="C59" s="35" t="s">
        <v>2048</v>
      </c>
      <c r="D59" s="35" t="s">
        <v>2012</v>
      </c>
      <c r="E59" s="35">
        <v>15</v>
      </c>
      <c r="F59" s="35"/>
      <c r="G59" s="35"/>
      <c r="H59" s="35"/>
    </row>
    <row r="60" spans="1:8">
      <c r="A60" s="30">
        <v>37</v>
      </c>
      <c r="B60" s="35" t="s">
        <v>2049</v>
      </c>
      <c r="C60" s="35" t="s">
        <v>2050</v>
      </c>
      <c r="D60" s="35" t="s">
        <v>2012</v>
      </c>
      <c r="E60" s="35">
        <v>7</v>
      </c>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Ghulan Hailer</v>
      </c>
      <c r="E68" s="30" t="s">
        <v>369</v>
      </c>
      <c r="F68" s="107" t="str">
        <f>+E4</f>
        <v>0343 - 1349093</v>
      </c>
      <c r="G68" s="30" t="s">
        <v>370</v>
      </c>
    </row>
    <row r="69" spans="1:7">
      <c r="A69" s="30" t="s">
        <v>371</v>
      </c>
      <c r="E69" s="50"/>
      <c r="G69" s="50"/>
    </row>
    <row r="70" spans="1:7" ht="16" customHeight="1">
      <c r="A70" s="51"/>
      <c r="B70" s="51"/>
      <c r="C70" s="30" t="s">
        <v>368</v>
      </c>
      <c r="D70" s="107" t="s">
        <v>2055</v>
      </c>
      <c r="E70" s="30" t="s">
        <v>369</v>
      </c>
      <c r="F70" s="107" t="s">
        <v>2056</v>
      </c>
      <c r="G70" s="30" t="s">
        <v>370</v>
      </c>
    </row>
    <row r="71" spans="1:7" ht="16" customHeight="1">
      <c r="D71" s="107"/>
      <c r="F71" s="107"/>
    </row>
    <row r="72" spans="1:7" ht="16" customHeight="1">
      <c r="D72" s="107"/>
      <c r="F72" s="107"/>
    </row>
    <row r="73" spans="1:7" ht="16" customHeight="1">
      <c r="D73" s="107"/>
      <c r="F73" s="107"/>
    </row>
    <row r="74" spans="1:7" ht="16" customHeight="1">
      <c r="D74" s="107"/>
      <c r="F74" s="107"/>
    </row>
    <row r="75" spans="1:7" ht="16" customHeight="1">
      <c r="D75" s="107"/>
      <c r="F75" s="107"/>
    </row>
    <row r="76" spans="1:7">
      <c r="A76" s="32" t="s">
        <v>374</v>
      </c>
    </row>
    <row r="78" spans="1:7">
      <c r="A78" s="32" t="s">
        <v>375</v>
      </c>
    </row>
    <row r="79" spans="1:7">
      <c r="B79" s="52" t="s">
        <v>33</v>
      </c>
      <c r="C79" s="52" t="s">
        <v>376</v>
      </c>
      <c r="E79" s="64" t="s">
        <v>377</v>
      </c>
      <c r="G79" s="52" t="s">
        <v>378</v>
      </c>
    </row>
    <row r="80" spans="1:7">
      <c r="A80" s="30">
        <v>1</v>
      </c>
      <c r="B80" s="30" t="s">
        <v>379</v>
      </c>
      <c r="E80" s="30" t="s">
        <v>380</v>
      </c>
      <c r="G80" s="35" t="s">
        <v>381</v>
      </c>
    </row>
    <row r="81" spans="1:7">
      <c r="A81" s="30">
        <v>2</v>
      </c>
      <c r="B81" s="30" t="s">
        <v>382</v>
      </c>
      <c r="E81" s="30" t="s">
        <v>383</v>
      </c>
      <c r="G81" s="35" t="s">
        <v>384</v>
      </c>
    </row>
    <row r="82" spans="1:7">
      <c r="A82" s="30">
        <v>3</v>
      </c>
      <c r="B82" s="30" t="s">
        <v>385</v>
      </c>
      <c r="E82" s="30" t="s">
        <v>386</v>
      </c>
      <c r="G82" s="35" t="s">
        <v>381</v>
      </c>
    </row>
    <row r="83" spans="1:7">
      <c r="A83" s="30">
        <v>4</v>
      </c>
      <c r="B83" s="30" t="s">
        <v>387</v>
      </c>
      <c r="E83" s="30" t="s">
        <v>383</v>
      </c>
      <c r="G83" s="35" t="s">
        <v>384</v>
      </c>
    </row>
    <row r="84" spans="1:7">
      <c r="A84" s="30">
        <v>5</v>
      </c>
      <c r="B84" s="30" t="s">
        <v>388</v>
      </c>
      <c r="E84" s="30" t="s">
        <v>389</v>
      </c>
      <c r="G84" s="35" t="s">
        <v>295</v>
      </c>
    </row>
    <row r="85" spans="1:7">
      <c r="A85" s="30">
        <v>6</v>
      </c>
      <c r="B85" s="30" t="s">
        <v>390</v>
      </c>
      <c r="E85" s="30" t="s">
        <v>391</v>
      </c>
      <c r="G85" s="35" t="s">
        <v>295</v>
      </c>
    </row>
    <row r="86" spans="1:7">
      <c r="A86" s="32" t="s">
        <v>392</v>
      </c>
    </row>
    <row r="87" spans="1:7">
      <c r="B87" s="52" t="s">
        <v>393</v>
      </c>
      <c r="E87" s="64" t="s">
        <v>394</v>
      </c>
      <c r="G87" s="52" t="s">
        <v>378</v>
      </c>
    </row>
    <row r="88" spans="1:7">
      <c r="A88" s="30">
        <v>1</v>
      </c>
      <c r="B88" s="30" t="s">
        <v>395</v>
      </c>
      <c r="E88" s="30" t="s">
        <v>396</v>
      </c>
      <c r="G88" s="35">
        <v>21</v>
      </c>
    </row>
    <row r="89" spans="1:7">
      <c r="A89" s="30">
        <v>2</v>
      </c>
      <c r="B89" s="30" t="s">
        <v>397</v>
      </c>
      <c r="E89" s="30" t="s">
        <v>396</v>
      </c>
      <c r="G89" s="35">
        <v>14</v>
      </c>
    </row>
    <row r="90" spans="1:7">
      <c r="A90" s="30">
        <v>3</v>
      </c>
      <c r="B90" s="30" t="s">
        <v>398</v>
      </c>
      <c r="E90" s="30" t="s">
        <v>396</v>
      </c>
      <c r="G90" s="35">
        <v>2</v>
      </c>
    </row>
    <row r="91" spans="1:7">
      <c r="A91" s="30">
        <v>4</v>
      </c>
      <c r="B91" s="30" t="s">
        <v>399</v>
      </c>
      <c r="E91" s="30" t="s">
        <v>396</v>
      </c>
      <c r="G91" s="35"/>
    </row>
    <row r="92" spans="1:7">
      <c r="A92" s="30">
        <v>5</v>
      </c>
      <c r="B92" s="30" t="s">
        <v>400</v>
      </c>
      <c r="E92" s="30" t="s">
        <v>396</v>
      </c>
      <c r="G92" s="35">
        <v>356</v>
      </c>
    </row>
    <row r="93" spans="1:7">
      <c r="A93" s="30">
        <v>6</v>
      </c>
      <c r="B93" s="30" t="s">
        <v>401</v>
      </c>
      <c r="E93" s="30" t="s">
        <v>396</v>
      </c>
      <c r="G93" s="35">
        <v>20</v>
      </c>
    </row>
    <row r="94" spans="1:7">
      <c r="A94" s="30">
        <v>7</v>
      </c>
      <c r="B94" s="30" t="s">
        <v>402</v>
      </c>
      <c r="E94" s="83" t="s">
        <v>403</v>
      </c>
      <c r="G94" s="35" t="s">
        <v>576</v>
      </c>
    </row>
    <row r="95" spans="1:7">
      <c r="A95" s="30">
        <v>8</v>
      </c>
      <c r="B95" s="30" t="s">
        <v>404</v>
      </c>
      <c r="E95" s="83" t="s">
        <v>405</v>
      </c>
      <c r="G95" s="35" t="s">
        <v>1436</v>
      </c>
    </row>
    <row r="96" spans="1:7">
      <c r="A96" s="32" t="s">
        <v>406</v>
      </c>
    </row>
    <row r="97" spans="1:8">
      <c r="B97" s="52" t="s">
        <v>393</v>
      </c>
      <c r="G97" s="52" t="s">
        <v>378</v>
      </c>
    </row>
    <row r="98" spans="1:8">
      <c r="A98" s="30">
        <v>1</v>
      </c>
      <c r="B98" s="30" t="s">
        <v>407</v>
      </c>
      <c r="G98" s="35"/>
    </row>
    <row r="99" spans="1:8">
      <c r="A99" s="30">
        <v>2</v>
      </c>
      <c r="B99" s="30" t="s">
        <v>408</v>
      </c>
      <c r="E99" s="83" t="s">
        <v>409</v>
      </c>
      <c r="G99" s="35"/>
    </row>
    <row r="100" spans="1:8">
      <c r="A100" s="30">
        <v>3</v>
      </c>
      <c r="B100" s="30" t="s">
        <v>411</v>
      </c>
      <c r="E100" s="83" t="s">
        <v>412</v>
      </c>
      <c r="G100" s="35"/>
    </row>
    <row r="101" spans="1:8">
      <c r="A101" s="30">
        <v>4</v>
      </c>
      <c r="B101" s="32" t="s">
        <v>413</v>
      </c>
      <c r="G101" s="35"/>
    </row>
    <row r="102" spans="1:8">
      <c r="B102" s="52" t="s">
        <v>393</v>
      </c>
      <c r="F102" s="52" t="s">
        <v>414</v>
      </c>
    </row>
    <row r="103" spans="1:8">
      <c r="A103" s="30">
        <v>1</v>
      </c>
      <c r="B103" s="30" t="s">
        <v>415</v>
      </c>
      <c r="E103" s="83" t="s">
        <v>416</v>
      </c>
      <c r="F103" s="50"/>
      <c r="G103" s="50" t="s">
        <v>295</v>
      </c>
      <c r="H103" s="50"/>
    </row>
    <row r="104" spans="1:8">
      <c r="A104" s="30">
        <v>2</v>
      </c>
      <c r="B104" s="30" t="s">
        <v>417</v>
      </c>
      <c r="F104" s="50"/>
      <c r="G104" s="50"/>
      <c r="H104" s="50"/>
    </row>
    <row r="105" spans="1:8">
      <c r="A105" s="30">
        <v>3</v>
      </c>
      <c r="B105" s="30" t="s">
        <v>418</v>
      </c>
      <c r="D105" s="33" t="s">
        <v>419</v>
      </c>
      <c r="F105" s="50"/>
      <c r="G105" s="50" t="s">
        <v>745</v>
      </c>
      <c r="H105" s="50"/>
    </row>
    <row r="106" spans="1:8">
      <c r="A106" s="30">
        <v>4</v>
      </c>
      <c r="B106" s="30" t="s">
        <v>421</v>
      </c>
      <c r="F106" s="50"/>
      <c r="G106" s="50"/>
      <c r="H106" s="50"/>
    </row>
    <row r="107" spans="1:8">
      <c r="A107" s="30">
        <v>5</v>
      </c>
      <c r="B107" s="30" t="s">
        <v>422</v>
      </c>
      <c r="F107" s="50" t="s">
        <v>2054</v>
      </c>
      <c r="G107" s="50" t="s">
        <v>578</v>
      </c>
      <c r="H107"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8:G93" xr:uid="{00000000-0002-0000-2100-000000000000}">
      <formula1>0</formula1>
    </dataValidation>
    <dataValidation type="decimal" operator="greaterThanOrEqual" allowBlank="1" showInputMessage="1" showErrorMessage="1" sqref="F24:F30" xr:uid="{00000000-0002-0000-2100-000001000000}">
      <formula1>0</formula1>
    </dataValidation>
    <dataValidation type="custom" allowBlank="1" showInputMessage="1" showErrorMessage="1" sqref="C24:C30" xr:uid="{00000000-0002-0000-2100-000002000000}">
      <formula1>AND(ISNUMBER(--C24),LEN(C24)&gt;=7)</formula1>
    </dataValidation>
    <dataValidation type="list" allowBlank="1" showInputMessage="1" showErrorMessage="1" sqref="G80" xr:uid="{00000000-0002-0000-2100-000003000000}">
      <formula1>"Clear,Some,Not clear"</formula1>
    </dataValidation>
    <dataValidation type="list" allowBlank="1" showInputMessage="1" showErrorMessage="1" sqref="G81 G83" xr:uid="{00000000-0002-0000-2100-000004000000}">
      <formula1>"Most,Few,None"</formula1>
    </dataValidation>
    <dataValidation type="list" allowBlank="1" showInputMessage="1" showErrorMessage="1" sqref="G82" xr:uid="{00000000-0002-0000-2100-000005000000}">
      <formula1>"Clear,Mixed,Not clear"</formula1>
    </dataValidation>
    <dataValidation type="list" allowBlank="1" showInputMessage="1" showErrorMessage="1" sqref="G84" xr:uid="{00000000-0002-0000-2100-000006000000}">
      <formula1>"Yes,Some confusion,No"</formula1>
    </dataValidation>
    <dataValidation type="list" allowBlank="1" showInputMessage="1" showErrorMessage="1" sqref="G85" xr:uid="{00000000-0002-0000-2100-000007000000}">
      <formula1>"Yes,Some,No"</formula1>
    </dataValidation>
  </dataValidations>
  <hyperlinks>
    <hyperlink ref="H4" r:id="rId1" xr:uid="{3C1F692A-CE96-E44C-A870-F3806AF138C2}"/>
  </hyperlinks>
  <pageMargins left="0.25" right="0.25" top="0.75" bottom="0.75" header="0.3" footer="0.3"/>
  <pageSetup paperSize="9" orientation="portrait" horizontalDpi="0" verticalDpi="0"/>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tabColor theme="7" tint="0.59999389629810485"/>
  </sheetPr>
  <dimension ref="A1:H102"/>
  <sheetViews>
    <sheetView view="pageBreakPreview" topLeftCell="A66" zoomScale="179"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+D10S1!F1</f>
        <v>45995</v>
      </c>
      <c r="G1" s="60" t="s">
        <v>236</v>
      </c>
      <c r="H1" s="68">
        <f>+D10S1!H1</f>
        <v>10</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1925</v>
      </c>
      <c r="C4" s="81" t="str">
        <f>+D10S1!C4</f>
        <v>Kot Adu</v>
      </c>
      <c r="D4" s="72" t="s">
        <v>1926</v>
      </c>
      <c r="E4" s="72" t="s">
        <v>1927</v>
      </c>
      <c r="F4" s="197" t="s">
        <v>2058</v>
      </c>
      <c r="G4" s="72" t="s">
        <v>2059</v>
      </c>
      <c r="H4" s="136" t="s">
        <v>1924</v>
      </c>
    </row>
    <row r="5" spans="1:8">
      <c r="A5" s="31" t="s">
        <v>248</v>
      </c>
      <c r="B5" s="30" t="s">
        <v>1926</v>
      </c>
    </row>
    <row r="6" spans="1:8" s="38" customFormat="1" ht="28" customHeight="1">
      <c r="A6" s="273" t="s">
        <v>249</v>
      </c>
      <c r="B6" s="274"/>
      <c r="C6" s="36">
        <v>34</v>
      </c>
      <c r="D6" s="37" t="s">
        <v>250</v>
      </c>
      <c r="E6" s="74">
        <v>34</v>
      </c>
      <c r="F6" s="275" t="s">
        <v>251</v>
      </c>
      <c r="G6" s="276"/>
      <c r="H6" s="36">
        <v>275</v>
      </c>
    </row>
    <row r="7" spans="1:8" s="38" customFormat="1" ht="42" customHeight="1">
      <c r="A7" s="273" t="s">
        <v>252</v>
      </c>
      <c r="B7" s="274"/>
      <c r="C7" s="36">
        <v>24</v>
      </c>
      <c r="D7" s="39" t="s">
        <v>253</v>
      </c>
      <c r="E7" s="74">
        <v>18</v>
      </c>
      <c r="F7" s="275" t="s">
        <v>254</v>
      </c>
      <c r="G7" s="276"/>
      <c r="H7" s="36">
        <v>30</v>
      </c>
    </row>
    <row r="8" spans="1:8" s="38" customFormat="1" ht="28" customHeight="1">
      <c r="A8" s="273" t="s">
        <v>255</v>
      </c>
      <c r="B8" s="274"/>
      <c r="C8" s="36">
        <v>4</v>
      </c>
      <c r="D8" s="40" t="s">
        <v>256</v>
      </c>
      <c r="E8" s="74"/>
      <c r="F8" s="275" t="s">
        <v>257</v>
      </c>
      <c r="G8" s="276"/>
      <c r="H8" s="36">
        <v>254</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row>
    <row r="16" spans="1:8" ht="15" customHeight="1">
      <c r="A16" s="30">
        <v>2</v>
      </c>
      <c r="B16" s="77" t="s">
        <v>273</v>
      </c>
      <c r="D16" s="73">
        <v>15</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1928</v>
      </c>
      <c r="C24" s="73" t="s">
        <v>1929</v>
      </c>
      <c r="D24" s="35" t="s">
        <v>1949</v>
      </c>
      <c r="E24" s="73">
        <v>7</v>
      </c>
      <c r="F24" s="73" t="s">
        <v>322</v>
      </c>
      <c r="G24" s="73" t="s">
        <v>310</v>
      </c>
      <c r="H24" s="73"/>
    </row>
    <row r="25" spans="1:8">
      <c r="A25" s="30">
        <v>2</v>
      </c>
      <c r="B25" s="73" t="s">
        <v>1930</v>
      </c>
      <c r="C25" s="73" t="s">
        <v>1931</v>
      </c>
      <c r="D25" s="35" t="s">
        <v>1949</v>
      </c>
      <c r="E25" s="73">
        <v>5</v>
      </c>
      <c r="F25" s="73" t="s">
        <v>322</v>
      </c>
      <c r="G25" s="73"/>
      <c r="H25" s="73"/>
    </row>
    <row r="26" spans="1:8">
      <c r="A26" s="30">
        <v>3</v>
      </c>
      <c r="B26" s="73" t="s">
        <v>1932</v>
      </c>
      <c r="C26" s="73" t="s">
        <v>1933</v>
      </c>
      <c r="D26" s="35" t="s">
        <v>1949</v>
      </c>
      <c r="E26" s="73">
        <v>10</v>
      </c>
      <c r="F26" s="73" t="s">
        <v>295</v>
      </c>
      <c r="G26" s="73"/>
      <c r="H26" s="73"/>
    </row>
    <row r="27" spans="1:8">
      <c r="A27" s="30">
        <v>4</v>
      </c>
      <c r="B27" s="72" t="s">
        <v>1934</v>
      </c>
      <c r="C27" s="73" t="s">
        <v>1935</v>
      </c>
      <c r="D27" s="35" t="s">
        <v>1949</v>
      </c>
      <c r="E27" s="73">
        <v>5</v>
      </c>
      <c r="F27" s="73"/>
      <c r="G27" s="73"/>
      <c r="H27" s="73"/>
    </row>
    <row r="28" spans="1:8">
      <c r="A28" s="30">
        <v>5</v>
      </c>
      <c r="B28" s="72" t="s">
        <v>874</v>
      </c>
      <c r="C28" s="73" t="s">
        <v>1936</v>
      </c>
      <c r="D28" s="35" t="s">
        <v>1949</v>
      </c>
      <c r="E28" s="73">
        <v>4</v>
      </c>
      <c r="F28" s="73"/>
      <c r="G28" s="73"/>
      <c r="H28" s="73"/>
    </row>
    <row r="29" spans="1:8">
      <c r="A29" s="30">
        <v>6</v>
      </c>
      <c r="B29" s="73" t="s">
        <v>916</v>
      </c>
      <c r="C29" s="73" t="s">
        <v>1937</v>
      </c>
      <c r="D29" s="35" t="s">
        <v>1949</v>
      </c>
      <c r="E29" s="73">
        <v>10</v>
      </c>
      <c r="F29" s="73"/>
      <c r="G29" s="73"/>
      <c r="H29" s="73"/>
    </row>
    <row r="30" spans="1:8">
      <c r="A30" s="30">
        <v>7</v>
      </c>
      <c r="B30" s="73" t="s">
        <v>1938</v>
      </c>
      <c r="C30" s="73" t="s">
        <v>1939</v>
      </c>
      <c r="D30" s="35" t="s">
        <v>1949</v>
      </c>
      <c r="E30" s="73">
        <v>10</v>
      </c>
      <c r="F30" s="73"/>
      <c r="G30" s="73"/>
      <c r="H30" s="73"/>
    </row>
    <row r="31" spans="1:8">
      <c r="A31" s="30">
        <v>8</v>
      </c>
      <c r="B31" s="35" t="s">
        <v>1940</v>
      </c>
      <c r="C31" s="35" t="s">
        <v>1941</v>
      </c>
      <c r="D31" s="35" t="s">
        <v>1949</v>
      </c>
      <c r="E31" s="35">
        <v>30</v>
      </c>
      <c r="F31" s="35"/>
      <c r="G31" s="35"/>
      <c r="H31" s="35"/>
    </row>
    <row r="32" spans="1:8">
      <c r="A32" s="30">
        <v>9</v>
      </c>
      <c r="B32" s="35" t="s">
        <v>1942</v>
      </c>
      <c r="C32" s="35" t="s">
        <v>1943</v>
      </c>
      <c r="D32" s="35" t="s">
        <v>1949</v>
      </c>
      <c r="E32" s="35">
        <v>35</v>
      </c>
      <c r="F32" s="35"/>
      <c r="G32" s="35"/>
      <c r="H32" s="35"/>
    </row>
    <row r="33" spans="1:8">
      <c r="A33" s="30">
        <v>10</v>
      </c>
      <c r="B33" s="35" t="s">
        <v>1944</v>
      </c>
      <c r="C33" s="35" t="s">
        <v>1945</v>
      </c>
      <c r="D33" s="35" t="s">
        <v>1949</v>
      </c>
      <c r="E33" s="35">
        <v>20</v>
      </c>
      <c r="F33" s="35"/>
      <c r="G33" s="35"/>
      <c r="H33" s="35"/>
    </row>
    <row r="34" spans="1:8">
      <c r="A34" s="30">
        <v>11</v>
      </c>
      <c r="B34" s="35" t="s">
        <v>916</v>
      </c>
      <c r="C34" s="35" t="s">
        <v>1946</v>
      </c>
      <c r="D34" s="35" t="s">
        <v>1949</v>
      </c>
      <c r="E34" s="35"/>
      <c r="F34" s="35"/>
      <c r="G34" s="35"/>
      <c r="H34" s="35"/>
    </row>
    <row r="35" spans="1:8">
      <c r="A35" s="30">
        <v>12</v>
      </c>
      <c r="B35" s="166" t="s">
        <v>1947</v>
      </c>
      <c r="C35" s="35" t="s">
        <v>1948</v>
      </c>
      <c r="D35" s="35" t="s">
        <v>1949</v>
      </c>
      <c r="E35" s="35">
        <v>1</v>
      </c>
      <c r="F35" s="35" t="s">
        <v>295</v>
      </c>
      <c r="G35" s="35"/>
      <c r="H35" s="35" t="s">
        <v>296</v>
      </c>
    </row>
    <row r="36" spans="1:8">
      <c r="A36" s="30">
        <v>13</v>
      </c>
      <c r="B36" s="35" t="s">
        <v>1950</v>
      </c>
      <c r="C36" s="35" t="s">
        <v>1951</v>
      </c>
      <c r="D36" s="35" t="s">
        <v>1952</v>
      </c>
      <c r="E36" s="35">
        <v>3</v>
      </c>
      <c r="F36" s="35"/>
      <c r="G36" s="35"/>
      <c r="H36" s="35"/>
    </row>
    <row r="37" spans="1:8">
      <c r="A37" s="30">
        <v>14</v>
      </c>
      <c r="B37" s="35" t="s">
        <v>1953</v>
      </c>
      <c r="C37" s="35" t="s">
        <v>1954</v>
      </c>
      <c r="D37" s="35" t="s">
        <v>1952</v>
      </c>
      <c r="E37" s="35">
        <v>1</v>
      </c>
      <c r="F37" s="35"/>
      <c r="G37" s="35"/>
      <c r="H37" s="35"/>
    </row>
    <row r="38" spans="1:8">
      <c r="A38" s="30">
        <v>15</v>
      </c>
      <c r="B38" s="166" t="s">
        <v>1955</v>
      </c>
      <c r="C38" s="35"/>
      <c r="D38" s="35" t="s">
        <v>1952</v>
      </c>
      <c r="E38" s="35">
        <v>1</v>
      </c>
      <c r="F38" s="35" t="s">
        <v>322</v>
      </c>
      <c r="G38" s="35" t="s">
        <v>310</v>
      </c>
      <c r="H38" s="35"/>
    </row>
    <row r="39" spans="1:8">
      <c r="A39" s="30">
        <v>16</v>
      </c>
      <c r="B39" s="35" t="s">
        <v>1956</v>
      </c>
      <c r="C39" s="35" t="s">
        <v>1957</v>
      </c>
      <c r="D39" s="35" t="s">
        <v>1952</v>
      </c>
      <c r="E39" s="35">
        <v>3</v>
      </c>
      <c r="F39" s="35"/>
      <c r="G39" s="35"/>
      <c r="H39" s="35"/>
    </row>
    <row r="40" spans="1:8">
      <c r="A40" s="30">
        <v>17</v>
      </c>
      <c r="B40" s="35" t="s">
        <v>916</v>
      </c>
      <c r="C40" s="35" t="s">
        <v>1958</v>
      </c>
      <c r="D40" s="35" t="s">
        <v>1952</v>
      </c>
      <c r="E40" s="35">
        <v>1</v>
      </c>
      <c r="F40" s="35"/>
      <c r="G40" s="35"/>
      <c r="H40" s="35"/>
    </row>
    <row r="41" spans="1:8">
      <c r="A41" s="30">
        <v>18</v>
      </c>
      <c r="B41" s="35" t="s">
        <v>1959</v>
      </c>
      <c r="C41" s="35" t="s">
        <v>1960</v>
      </c>
      <c r="D41" s="35" t="s">
        <v>1952</v>
      </c>
      <c r="E41" s="35">
        <v>4</v>
      </c>
      <c r="F41" s="35"/>
      <c r="G41" s="35"/>
      <c r="H41" s="35"/>
    </row>
    <row r="42" spans="1:8">
      <c r="A42" s="30">
        <v>19</v>
      </c>
      <c r="B42" s="35" t="s">
        <v>1961</v>
      </c>
      <c r="C42" s="35" t="s">
        <v>1962</v>
      </c>
      <c r="D42" s="35" t="s">
        <v>1952</v>
      </c>
      <c r="E42" s="35">
        <v>5</v>
      </c>
      <c r="F42" s="35"/>
      <c r="G42" s="35"/>
      <c r="H42" s="35"/>
    </row>
    <row r="43" spans="1:8">
      <c r="A43" s="30">
        <v>20</v>
      </c>
      <c r="B43" s="35" t="s">
        <v>1354</v>
      </c>
      <c r="C43" s="35" t="s">
        <v>1963</v>
      </c>
      <c r="D43" s="35" t="s">
        <v>1952</v>
      </c>
      <c r="E43" s="35">
        <v>6</v>
      </c>
      <c r="F43" s="35"/>
      <c r="G43" s="35"/>
      <c r="H43" s="35"/>
    </row>
    <row r="44" spans="1:8">
      <c r="A44" s="30">
        <v>21</v>
      </c>
      <c r="B44" s="35" t="s">
        <v>1964</v>
      </c>
      <c r="C44" s="35" t="s">
        <v>1965</v>
      </c>
      <c r="D44" s="35" t="s">
        <v>1952</v>
      </c>
      <c r="E44" s="35">
        <v>2</v>
      </c>
      <c r="F44" s="35"/>
      <c r="G44" s="35"/>
      <c r="H44" s="35"/>
    </row>
    <row r="45" spans="1:8">
      <c r="A45" s="30">
        <v>22</v>
      </c>
      <c r="B45" s="35" t="s">
        <v>1709</v>
      </c>
      <c r="C45" s="35" t="s">
        <v>1966</v>
      </c>
      <c r="D45" s="35" t="s">
        <v>1952</v>
      </c>
      <c r="E45" s="35">
        <v>8</v>
      </c>
      <c r="F45" s="35" t="s">
        <v>322</v>
      </c>
      <c r="G45" s="35" t="s">
        <v>1967</v>
      </c>
      <c r="H45" s="35"/>
    </row>
    <row r="46" spans="1:8">
      <c r="A46" s="30">
        <v>23</v>
      </c>
      <c r="B46" s="35" t="s">
        <v>1968</v>
      </c>
      <c r="C46" s="35" t="s">
        <v>1969</v>
      </c>
      <c r="D46" s="35" t="s">
        <v>1952</v>
      </c>
      <c r="E46" s="35">
        <v>6</v>
      </c>
      <c r="F46" s="35" t="s">
        <v>295</v>
      </c>
      <c r="G46" s="35"/>
      <c r="H46" s="35"/>
    </row>
    <row r="47" spans="1:8">
      <c r="A47" s="30">
        <v>24</v>
      </c>
      <c r="B47" s="166" t="s">
        <v>1288</v>
      </c>
      <c r="C47" s="35" t="s">
        <v>1970</v>
      </c>
      <c r="D47" s="35" t="s">
        <v>1952</v>
      </c>
      <c r="E47" s="35">
        <v>1</v>
      </c>
      <c r="F47" s="35"/>
      <c r="G47" s="35"/>
      <c r="H47" s="35" t="s">
        <v>296</v>
      </c>
    </row>
    <row r="48" spans="1:8">
      <c r="A48" s="30">
        <v>25</v>
      </c>
      <c r="B48" s="35" t="s">
        <v>1971</v>
      </c>
      <c r="C48" s="35" t="s">
        <v>1972</v>
      </c>
      <c r="D48" s="35" t="s">
        <v>1952</v>
      </c>
      <c r="E48" s="35">
        <v>3</v>
      </c>
      <c r="F48" s="35"/>
      <c r="G48" s="35"/>
      <c r="H48" s="35"/>
    </row>
    <row r="49" spans="1:8">
      <c r="A49" s="30">
        <v>26</v>
      </c>
      <c r="B49" s="35" t="s">
        <v>308</v>
      </c>
      <c r="C49" s="35" t="s">
        <v>1973</v>
      </c>
      <c r="D49" s="35" t="s">
        <v>1952</v>
      </c>
      <c r="E49" s="35">
        <v>4</v>
      </c>
      <c r="F49" s="35"/>
      <c r="G49" s="35"/>
      <c r="H49" s="35"/>
    </row>
    <row r="50" spans="1:8">
      <c r="A50" s="30">
        <v>27</v>
      </c>
      <c r="B50" s="35" t="s">
        <v>1974</v>
      </c>
      <c r="C50" s="35" t="s">
        <v>1975</v>
      </c>
      <c r="D50" s="35" t="s">
        <v>1952</v>
      </c>
      <c r="E50" s="35">
        <v>4</v>
      </c>
      <c r="F50" s="35"/>
      <c r="G50" s="35"/>
      <c r="H50" s="35"/>
    </row>
    <row r="51" spans="1:8">
      <c r="A51" s="30">
        <v>28</v>
      </c>
      <c r="B51" s="34" t="s">
        <v>358</v>
      </c>
      <c r="C51" s="35" t="s">
        <v>1976</v>
      </c>
      <c r="D51" s="35" t="s">
        <v>1952</v>
      </c>
      <c r="E51" s="35">
        <v>5</v>
      </c>
      <c r="F51" s="35"/>
      <c r="G51" s="35"/>
      <c r="H51" s="35"/>
    </row>
    <row r="52" spans="1:8">
      <c r="A52" s="30">
        <v>29</v>
      </c>
      <c r="B52" s="34" t="s">
        <v>1977</v>
      </c>
      <c r="C52" s="35" t="s">
        <v>1978</v>
      </c>
      <c r="D52" s="35" t="s">
        <v>1952</v>
      </c>
      <c r="E52" s="35">
        <v>3</v>
      </c>
      <c r="F52" s="35"/>
      <c r="G52" s="35"/>
      <c r="H52" s="35"/>
    </row>
    <row r="53" spans="1:8">
      <c r="A53" s="30">
        <v>30</v>
      </c>
      <c r="B53" s="166" t="s">
        <v>1979</v>
      </c>
      <c r="C53" s="35" t="s">
        <v>1980</v>
      </c>
      <c r="D53" s="35" t="s">
        <v>1952</v>
      </c>
      <c r="E53" s="35">
        <v>5</v>
      </c>
      <c r="F53" s="35"/>
      <c r="G53" s="35"/>
      <c r="H53" s="35" t="s">
        <v>296</v>
      </c>
    </row>
    <row r="54" spans="1:8">
      <c r="A54" s="30">
        <v>31</v>
      </c>
      <c r="B54" s="35" t="s">
        <v>1885</v>
      </c>
      <c r="C54" s="35" t="s">
        <v>1981</v>
      </c>
      <c r="D54" s="35" t="s">
        <v>1952</v>
      </c>
      <c r="E54" s="35">
        <v>1</v>
      </c>
      <c r="F54" s="35"/>
      <c r="G54" s="35"/>
      <c r="H54" s="35"/>
    </row>
    <row r="55" spans="1:8">
      <c r="A55" s="30">
        <v>32</v>
      </c>
      <c r="B55" s="35" t="s">
        <v>1982</v>
      </c>
      <c r="C55" s="35" t="s">
        <v>1983</v>
      </c>
      <c r="D55" s="35" t="s">
        <v>1952</v>
      </c>
      <c r="E55" s="35">
        <v>5</v>
      </c>
      <c r="F55" s="35"/>
      <c r="G55" s="35"/>
      <c r="H55" s="35" t="s">
        <v>296</v>
      </c>
    </row>
    <row r="56" spans="1:8">
      <c r="A56" s="30">
        <v>33</v>
      </c>
      <c r="B56" s="166" t="s">
        <v>1984</v>
      </c>
      <c r="C56" s="35" t="s">
        <v>1985</v>
      </c>
      <c r="D56" s="35" t="s">
        <v>1952</v>
      </c>
      <c r="E56" s="35">
        <v>50</v>
      </c>
      <c r="F56" s="35"/>
      <c r="G56" s="35"/>
      <c r="H56" s="35" t="s">
        <v>296</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Naveed Ahmed</v>
      </c>
      <c r="E68" s="30" t="s">
        <v>369</v>
      </c>
      <c r="F68" s="107" t="str">
        <f>+E4</f>
        <v xml:space="preserve"> 0344-1073974</v>
      </c>
      <c r="G68" s="30" t="s">
        <v>370</v>
      </c>
    </row>
    <row r="69" spans="1:7" ht="142" customHeight="1">
      <c r="A69" s="193" t="s">
        <v>371</v>
      </c>
      <c r="E69" s="50"/>
      <c r="G69" s="50"/>
    </row>
    <row r="70" spans="1:7" ht="16" customHeight="1">
      <c r="A70" s="51"/>
      <c r="B70" s="51"/>
      <c r="C70" s="30" t="s">
        <v>368</v>
      </c>
      <c r="D70" s="107" t="s">
        <v>2063</v>
      </c>
      <c r="E70" s="30" t="s">
        <v>369</v>
      </c>
      <c r="F70" s="107" t="s">
        <v>2062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18</v>
      </c>
    </row>
    <row r="84" spans="1:7">
      <c r="A84" s="30">
        <v>2</v>
      </c>
      <c r="B84" s="30" t="s">
        <v>397</v>
      </c>
      <c r="E84" s="30" t="s">
        <v>396</v>
      </c>
      <c r="G84" s="35">
        <v>12</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254</v>
      </c>
    </row>
    <row r="88" spans="1:7">
      <c r="A88" s="30">
        <v>6</v>
      </c>
      <c r="B88" s="30" t="s">
        <v>401</v>
      </c>
      <c r="E88" s="30" t="s">
        <v>396</v>
      </c>
      <c r="G88" s="35">
        <v>21</v>
      </c>
    </row>
    <row r="89" spans="1:7">
      <c r="A89" s="30">
        <v>7</v>
      </c>
      <c r="B89" s="30" t="s">
        <v>402</v>
      </c>
      <c r="E89" s="83" t="s">
        <v>403</v>
      </c>
      <c r="G89" s="35" t="s">
        <v>1025</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2060</v>
      </c>
      <c r="G102" s="50" t="s">
        <v>2061</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200-000000000000}">
      <formula1>"Yes,Some,No"</formula1>
    </dataValidation>
    <dataValidation type="list" allowBlank="1" showInputMessage="1" showErrorMessage="1" sqref="G79" xr:uid="{00000000-0002-0000-2200-000001000000}">
      <formula1>"Yes,Some confusion,No"</formula1>
    </dataValidation>
    <dataValidation type="list" allowBlank="1" showInputMessage="1" showErrorMessage="1" sqref="G77" xr:uid="{00000000-0002-0000-2200-000002000000}">
      <formula1>"Clear,Mixed,Not clear"</formula1>
    </dataValidation>
    <dataValidation type="list" allowBlank="1" showInputMessage="1" showErrorMessage="1" sqref="G76 G78" xr:uid="{00000000-0002-0000-2200-000003000000}">
      <formula1>"Most,Few,None"</formula1>
    </dataValidation>
    <dataValidation type="list" allowBlank="1" showInputMessage="1" showErrorMessage="1" sqref="G75" xr:uid="{00000000-0002-0000-2200-000004000000}">
      <formula1>"Clear,Some,Not clear"</formula1>
    </dataValidation>
    <dataValidation type="custom" allowBlank="1" showInputMessage="1" showErrorMessage="1" sqref="C24:C30" xr:uid="{00000000-0002-0000-2200-000005000000}">
      <formula1>AND(ISNUMBER(--C24),LEN(C24)&gt;=7)</formula1>
    </dataValidation>
    <dataValidation type="decimal" operator="greaterThanOrEqual" allowBlank="1" showInputMessage="1" showErrorMessage="1" sqref="E24:E30" xr:uid="{00000000-0002-0000-2200-000006000000}">
      <formula1>0</formula1>
    </dataValidation>
    <dataValidation type="whole" operator="greaterThanOrEqual" allowBlank="1" showInputMessage="1" showErrorMessage="1" sqref="C6:C8 D15:D21 E6:E8 G6:G8 G15:G21 G83:G88" xr:uid="{00000000-0002-0000-2200-000007000000}">
      <formula1>0</formula1>
    </dataValidation>
  </dataValidations>
  <hyperlinks>
    <hyperlink ref="H4" r:id="rId1" xr:uid="{49F528DB-35DE-564C-AD28-1DAD2E20FD9D}"/>
  </hyperlinks>
  <pageMargins left="0.25" right="0.25" top="0.75" bottom="0.75" header="0.3" footer="0.3"/>
  <pageSetup paperSize="9" orientation="portrait" horizontalDpi="0" verticalDpi="0"/>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theme="7" tint="0.59999389629810485"/>
  </sheetPr>
  <dimension ref="A1:H102"/>
  <sheetViews>
    <sheetView view="pageBreakPreview" topLeftCell="B49"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+D10S1!F1</f>
        <v>45995</v>
      </c>
      <c r="G1" s="60" t="s">
        <v>236</v>
      </c>
      <c r="H1" s="68">
        <f>+D10S2!H1</f>
        <v>10</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+D10S1!C4</f>
        <v>Kot Adu</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300-000000000000}">
      <formula1>0</formula1>
    </dataValidation>
    <dataValidation type="decimal" operator="greaterThanOrEqual" allowBlank="1" showInputMessage="1" showErrorMessage="1" sqref="E24:E30" xr:uid="{00000000-0002-0000-2300-000001000000}">
      <formula1>0</formula1>
    </dataValidation>
    <dataValidation type="custom" allowBlank="1" showInputMessage="1" showErrorMessage="1" sqref="C24:C30" xr:uid="{00000000-0002-0000-2300-000002000000}">
      <formula1>AND(ISNUMBER(--C24),LEN(C24)&gt;=7)</formula1>
    </dataValidation>
    <dataValidation type="list" allowBlank="1" showInputMessage="1" showErrorMessage="1" sqref="G75" xr:uid="{00000000-0002-0000-2300-000003000000}">
      <formula1>"Clear,Some,Not clear"</formula1>
    </dataValidation>
    <dataValidation type="list" allowBlank="1" showInputMessage="1" showErrorMessage="1" sqref="G76 G78" xr:uid="{00000000-0002-0000-2300-000004000000}">
      <formula1>"Most,Few,None"</formula1>
    </dataValidation>
    <dataValidation type="list" allowBlank="1" showInputMessage="1" showErrorMessage="1" sqref="G77" xr:uid="{00000000-0002-0000-2300-000005000000}">
      <formula1>"Clear,Mixed,Not clear"</formula1>
    </dataValidation>
    <dataValidation type="list" allowBlank="1" showInputMessage="1" showErrorMessage="1" sqref="G79" xr:uid="{00000000-0002-0000-2300-000006000000}">
      <formula1>"Yes,Some confusion,No"</formula1>
    </dataValidation>
    <dataValidation type="list" allowBlank="1" showInputMessage="1" showErrorMessage="1" sqref="G80" xr:uid="{00000000-0002-0000-2300-000007000000}">
      <formula1>"Yes,Some,No"</formula1>
    </dataValidation>
  </dataValidations>
  <pageMargins left="0.25" right="0.25" top="0.75" bottom="0.75" header="0.3" footer="0.3"/>
  <pageSetup paperSize="9" orientation="portrait" horizontalDpi="0" verticalDpi="0"/>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theme="3" tint="0.749992370372631"/>
  </sheetPr>
  <dimension ref="A1:H102"/>
  <sheetViews>
    <sheetView view="pageBreakPreview" topLeftCell="C37"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+SUM!D25</f>
        <v>45996</v>
      </c>
      <c r="G1" s="60" t="s">
        <v>236</v>
      </c>
      <c r="H1" s="68">
        <v>11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2068</v>
      </c>
      <c r="C4" s="81" t="str">
        <f>+SUM!C25</f>
        <v>Karor Lal esan</v>
      </c>
      <c r="D4" s="72" t="s">
        <v>2066</v>
      </c>
      <c r="E4" s="72" t="s">
        <v>2067</v>
      </c>
      <c r="F4" s="73" t="s">
        <v>2069</v>
      </c>
      <c r="G4" s="72" t="s">
        <v>2070</v>
      </c>
      <c r="H4" s="136" t="s">
        <v>2071</v>
      </c>
    </row>
    <row r="5" spans="1:8">
      <c r="A5" s="31" t="s">
        <v>248</v>
      </c>
    </row>
    <row r="6" spans="1:8" s="38" customFormat="1" ht="28" customHeight="1">
      <c r="A6" s="273" t="s">
        <v>249</v>
      </c>
      <c r="B6" s="274"/>
      <c r="C6" s="36">
        <v>32</v>
      </c>
      <c r="D6" s="37" t="s">
        <v>250</v>
      </c>
      <c r="E6" s="74">
        <v>32</v>
      </c>
      <c r="F6" s="275" t="s">
        <v>251</v>
      </c>
      <c r="G6" s="276"/>
      <c r="H6" s="36">
        <v>256</v>
      </c>
    </row>
    <row r="7" spans="1:8" s="38" customFormat="1" ht="42" customHeight="1">
      <c r="A7" s="273" t="s">
        <v>252</v>
      </c>
      <c r="B7" s="274"/>
      <c r="C7" s="36">
        <v>25</v>
      </c>
      <c r="D7" s="39" t="s">
        <v>253</v>
      </c>
      <c r="E7" s="74">
        <v>24</v>
      </c>
      <c r="F7" s="275" t="s">
        <v>254</v>
      </c>
      <c r="G7" s="276"/>
      <c r="H7" s="36">
        <v>30</v>
      </c>
    </row>
    <row r="8" spans="1:8" s="38" customFormat="1" ht="28" customHeight="1">
      <c r="A8" s="273" t="s">
        <v>255</v>
      </c>
      <c r="B8" s="274"/>
      <c r="C8" s="36">
        <v>2</v>
      </c>
      <c r="D8" s="40" t="s">
        <v>256</v>
      </c>
      <c r="E8" s="74"/>
      <c r="F8" s="275" t="s">
        <v>257</v>
      </c>
      <c r="G8" s="276"/>
      <c r="H8" s="36">
        <v>248</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64"/>
      <c r="G14" s="64"/>
      <c r="H14" s="62" t="s">
        <v>270</v>
      </c>
    </row>
    <row r="15" spans="1:8" ht="15" customHeight="1">
      <c r="A15" s="30">
        <v>1</v>
      </c>
      <c r="B15" s="77" t="s">
        <v>271</v>
      </c>
      <c r="D15" s="73">
        <v>20</v>
      </c>
      <c r="E15" s="172" t="s">
        <v>272</v>
      </c>
      <c r="F15" s="77"/>
      <c r="G15" s="77"/>
      <c r="H15" s="65"/>
    </row>
    <row r="16" spans="1:8" ht="15" customHeight="1">
      <c r="A16" s="30">
        <v>2</v>
      </c>
      <c r="B16" s="77" t="s">
        <v>273</v>
      </c>
      <c r="D16" s="73">
        <v>22</v>
      </c>
      <c r="E16" s="172" t="s">
        <v>274</v>
      </c>
      <c r="F16" s="77"/>
      <c r="G16" s="77"/>
      <c r="H16" s="65"/>
    </row>
    <row r="17" spans="1:8" ht="15" customHeight="1">
      <c r="A17" s="30">
        <v>3</v>
      </c>
      <c r="B17" s="77" t="s">
        <v>275</v>
      </c>
      <c r="D17" s="73">
        <v>24</v>
      </c>
      <c r="E17" s="172" t="s">
        <v>276</v>
      </c>
      <c r="F17" s="77"/>
      <c r="G17" s="77"/>
      <c r="H17" s="65"/>
    </row>
    <row r="18" spans="1:8" ht="15" customHeight="1">
      <c r="A18" s="30">
        <v>4</v>
      </c>
      <c r="B18" s="77" t="s">
        <v>277</v>
      </c>
      <c r="D18" s="73">
        <v>22</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0">
        <v>1</v>
      </c>
      <c r="B24" s="181" t="s">
        <v>2072</v>
      </c>
      <c r="C24" s="65" t="s">
        <v>2073</v>
      </c>
      <c r="D24" s="65" t="s">
        <v>2074</v>
      </c>
      <c r="E24" s="65">
        <v>10</v>
      </c>
      <c r="F24" s="65" t="s">
        <v>295</v>
      </c>
      <c r="G24" s="65"/>
      <c r="H24" s="65" t="s">
        <v>586</v>
      </c>
    </row>
    <row r="25" spans="1:8" ht="15">
      <c r="A25" s="30">
        <v>2</v>
      </c>
      <c r="B25" s="65" t="s">
        <v>637</v>
      </c>
      <c r="C25" s="65" t="s">
        <v>2075</v>
      </c>
      <c r="D25" s="65" t="s">
        <v>2074</v>
      </c>
      <c r="E25" s="65">
        <v>20</v>
      </c>
      <c r="F25" s="65"/>
      <c r="G25" s="65"/>
      <c r="H25" s="65"/>
    </row>
    <row r="26" spans="1:8" ht="15">
      <c r="A26" s="30">
        <v>3</v>
      </c>
      <c r="B26" s="65" t="s">
        <v>1196</v>
      </c>
      <c r="C26" s="65" t="s">
        <v>2076</v>
      </c>
      <c r="D26" s="65" t="s">
        <v>2074</v>
      </c>
      <c r="E26" s="65">
        <v>10</v>
      </c>
      <c r="F26" s="65"/>
      <c r="G26" s="65"/>
      <c r="H26" s="65"/>
    </row>
    <row r="27" spans="1:8" ht="15">
      <c r="A27" s="30">
        <v>4</v>
      </c>
      <c r="B27" s="65" t="s">
        <v>2077</v>
      </c>
      <c r="C27" s="65" t="s">
        <v>2078</v>
      </c>
      <c r="D27" s="65" t="s">
        <v>2074</v>
      </c>
      <c r="E27" s="65">
        <v>10</v>
      </c>
      <c r="F27" s="65"/>
      <c r="G27" s="65"/>
      <c r="H27" s="65"/>
    </row>
    <row r="28" spans="1:8" ht="15">
      <c r="A28" s="30">
        <v>5</v>
      </c>
      <c r="B28" s="65" t="s">
        <v>2079</v>
      </c>
      <c r="C28" s="65" t="s">
        <v>2080</v>
      </c>
      <c r="D28" s="65" t="s">
        <v>2074</v>
      </c>
      <c r="E28" s="65">
        <v>5</v>
      </c>
      <c r="F28" s="65"/>
      <c r="G28" s="65"/>
      <c r="H28" s="65"/>
    </row>
    <row r="29" spans="1:8" ht="15">
      <c r="A29" s="30">
        <v>6</v>
      </c>
      <c r="B29" s="181" t="s">
        <v>2081</v>
      </c>
      <c r="C29" s="65" t="s">
        <v>2082</v>
      </c>
      <c r="D29" s="65" t="s">
        <v>2074</v>
      </c>
      <c r="E29" s="65">
        <v>30</v>
      </c>
      <c r="F29" s="65"/>
      <c r="G29" s="65"/>
      <c r="H29" s="65" t="s">
        <v>586</v>
      </c>
    </row>
    <row r="30" spans="1:8" ht="15">
      <c r="A30" s="30">
        <v>7</v>
      </c>
      <c r="B30" s="65" t="s">
        <v>2083</v>
      </c>
      <c r="C30" s="65" t="s">
        <v>2084</v>
      </c>
      <c r="D30" s="65" t="s">
        <v>2074</v>
      </c>
      <c r="E30" s="65">
        <v>5</v>
      </c>
      <c r="F30" s="65"/>
      <c r="G30" s="65"/>
      <c r="H30" s="65"/>
    </row>
    <row r="31" spans="1:8" ht="15">
      <c r="A31" s="30">
        <v>8</v>
      </c>
      <c r="B31" s="65" t="s">
        <v>2085</v>
      </c>
      <c r="C31" s="65" t="s">
        <v>2086</v>
      </c>
      <c r="D31" s="65" t="s">
        <v>2074</v>
      </c>
      <c r="E31" s="65">
        <v>2</v>
      </c>
      <c r="F31" s="65"/>
      <c r="G31" s="65"/>
      <c r="H31" s="65"/>
    </row>
    <row r="32" spans="1:8" ht="15">
      <c r="A32" s="30">
        <v>9</v>
      </c>
      <c r="B32" s="65" t="s">
        <v>2087</v>
      </c>
      <c r="C32" s="65" t="s">
        <v>2088</v>
      </c>
      <c r="D32" s="65" t="s">
        <v>2074</v>
      </c>
      <c r="E32" s="65">
        <v>10</v>
      </c>
      <c r="F32" s="65"/>
      <c r="G32" s="65"/>
      <c r="H32" s="65"/>
    </row>
    <row r="33" spans="1:8" ht="15">
      <c r="A33" s="30">
        <v>10</v>
      </c>
      <c r="B33" s="65" t="s">
        <v>2028</v>
      </c>
      <c r="C33" s="65" t="s">
        <v>2089</v>
      </c>
      <c r="D33" s="65" t="s">
        <v>2074</v>
      </c>
      <c r="E33" s="65">
        <v>5</v>
      </c>
      <c r="F33" s="65"/>
      <c r="G33" s="65"/>
      <c r="H33" s="65"/>
    </row>
    <row r="34" spans="1:8" ht="15">
      <c r="A34" s="30">
        <v>11</v>
      </c>
      <c r="B34" s="181" t="s">
        <v>1288</v>
      </c>
      <c r="C34" s="65" t="s">
        <v>2090</v>
      </c>
      <c r="D34" s="65" t="s">
        <v>2074</v>
      </c>
      <c r="E34" s="65">
        <v>15</v>
      </c>
      <c r="F34" s="65"/>
      <c r="G34" s="65"/>
      <c r="H34" s="65"/>
    </row>
    <row r="35" spans="1:8" ht="15">
      <c r="A35" s="30">
        <v>12</v>
      </c>
      <c r="B35" s="65" t="s">
        <v>2091</v>
      </c>
      <c r="C35" s="65" t="s">
        <v>2092</v>
      </c>
      <c r="D35" s="65" t="s">
        <v>2074</v>
      </c>
      <c r="E35" s="65">
        <v>10</v>
      </c>
      <c r="F35" s="65"/>
      <c r="G35" s="65"/>
      <c r="H35" s="65" t="s">
        <v>586</v>
      </c>
    </row>
    <row r="36" spans="1:8" ht="15">
      <c r="A36" s="30">
        <v>13</v>
      </c>
      <c r="B36" s="65" t="s">
        <v>2093</v>
      </c>
      <c r="C36" s="65" t="s">
        <v>2094</v>
      </c>
      <c r="D36" s="65" t="s">
        <v>2074</v>
      </c>
      <c r="E36" s="65">
        <v>60</v>
      </c>
      <c r="F36" s="65"/>
      <c r="G36" s="65"/>
      <c r="H36" s="65"/>
    </row>
    <row r="37" spans="1:8" ht="15">
      <c r="A37" s="30">
        <v>14</v>
      </c>
      <c r="B37" s="181" t="s">
        <v>2095</v>
      </c>
      <c r="C37" s="65" t="s">
        <v>2096</v>
      </c>
      <c r="D37" s="65" t="s">
        <v>2074</v>
      </c>
      <c r="E37" s="65">
        <v>27</v>
      </c>
      <c r="F37" s="65"/>
      <c r="G37" s="65"/>
      <c r="H37" s="65" t="s">
        <v>586</v>
      </c>
    </row>
    <row r="38" spans="1:8" ht="15">
      <c r="A38" s="30">
        <v>15</v>
      </c>
      <c r="B38" s="65" t="s">
        <v>2097</v>
      </c>
      <c r="C38" s="65" t="s">
        <v>2098</v>
      </c>
      <c r="D38" s="65" t="s">
        <v>2074</v>
      </c>
      <c r="E38" s="65">
        <v>6</v>
      </c>
      <c r="F38" s="65"/>
      <c r="G38" s="65"/>
      <c r="H38" s="65"/>
    </row>
    <row r="39" spans="1:8" ht="15">
      <c r="A39" s="30">
        <v>16</v>
      </c>
      <c r="B39" s="65" t="s">
        <v>2099</v>
      </c>
      <c r="C39" s="65" t="s">
        <v>2100</v>
      </c>
      <c r="D39" s="65" t="s">
        <v>2074</v>
      </c>
      <c r="E39" s="65">
        <v>6</v>
      </c>
      <c r="F39" s="65"/>
      <c r="G39" s="65"/>
      <c r="H39" s="65" t="s">
        <v>586</v>
      </c>
    </row>
    <row r="40" spans="1:8" ht="15">
      <c r="A40" s="30">
        <v>17</v>
      </c>
      <c r="B40" s="65" t="s">
        <v>1942</v>
      </c>
      <c r="C40" s="65" t="s">
        <v>2101</v>
      </c>
      <c r="D40" s="65" t="s">
        <v>2074</v>
      </c>
      <c r="E40" s="65">
        <v>3</v>
      </c>
      <c r="F40" s="65"/>
      <c r="G40" s="65"/>
      <c r="H40" s="65"/>
    </row>
    <row r="41" spans="1:8" ht="15">
      <c r="A41" s="30">
        <v>18</v>
      </c>
      <c r="B41" s="65" t="s">
        <v>2102</v>
      </c>
      <c r="C41" s="65" t="s">
        <v>2129</v>
      </c>
      <c r="D41" s="65" t="s">
        <v>2074</v>
      </c>
      <c r="E41" s="65">
        <v>25</v>
      </c>
      <c r="F41" s="65"/>
      <c r="G41" s="65"/>
      <c r="H41" s="65"/>
    </row>
    <row r="42" spans="1:8" ht="15">
      <c r="A42" s="30">
        <v>19</v>
      </c>
      <c r="B42" s="65" t="s">
        <v>2103</v>
      </c>
      <c r="C42" s="65" t="s">
        <v>2104</v>
      </c>
      <c r="D42" s="65" t="s">
        <v>2074</v>
      </c>
      <c r="E42" s="65">
        <v>8</v>
      </c>
      <c r="F42" s="65"/>
      <c r="G42" s="65"/>
      <c r="H42" s="65"/>
    </row>
    <row r="43" spans="1:8" ht="15">
      <c r="A43" s="30">
        <v>20</v>
      </c>
      <c r="B43" s="65" t="s">
        <v>2105</v>
      </c>
      <c r="C43" s="65" t="s">
        <v>2106</v>
      </c>
      <c r="D43" s="65" t="s">
        <v>2074</v>
      </c>
      <c r="E43" s="65">
        <v>5</v>
      </c>
      <c r="F43" s="65"/>
      <c r="G43" s="65"/>
      <c r="H43" s="65"/>
    </row>
    <row r="44" spans="1:8" ht="15">
      <c r="A44" s="30">
        <v>21</v>
      </c>
      <c r="B44" s="65" t="s">
        <v>2107</v>
      </c>
      <c r="C44" s="65" t="s">
        <v>2108</v>
      </c>
      <c r="D44" s="65" t="s">
        <v>2074</v>
      </c>
      <c r="E44" s="65">
        <v>10</v>
      </c>
      <c r="F44" s="65" t="s">
        <v>74</v>
      </c>
      <c r="G44" s="65"/>
      <c r="H44" s="65"/>
    </row>
    <row r="45" spans="1:8" ht="15">
      <c r="A45" s="30">
        <v>22</v>
      </c>
      <c r="B45" s="65" t="s">
        <v>2109</v>
      </c>
      <c r="C45" s="65" t="s">
        <v>2110</v>
      </c>
      <c r="D45" s="65" t="s">
        <v>2074</v>
      </c>
      <c r="E45" s="65">
        <v>5</v>
      </c>
      <c r="F45" s="65"/>
      <c r="G45" s="65"/>
      <c r="H45" s="65"/>
    </row>
    <row r="46" spans="1:8" ht="15">
      <c r="A46" s="30">
        <v>23</v>
      </c>
      <c r="B46" s="65" t="s">
        <v>2111</v>
      </c>
      <c r="C46" s="65" t="s">
        <v>2112</v>
      </c>
      <c r="D46" s="65" t="s">
        <v>2074</v>
      </c>
      <c r="E46" s="65">
        <v>3</v>
      </c>
      <c r="F46" s="65"/>
      <c r="G46" s="65" t="s">
        <v>593</v>
      </c>
      <c r="H46" s="65"/>
    </row>
    <row r="47" spans="1:8" ht="15">
      <c r="A47" s="30">
        <v>24</v>
      </c>
      <c r="B47" s="65" t="s">
        <v>2113</v>
      </c>
      <c r="C47" s="65" t="s">
        <v>2114</v>
      </c>
      <c r="D47" s="65" t="s">
        <v>2074</v>
      </c>
      <c r="E47" s="65">
        <v>2</v>
      </c>
      <c r="F47" s="65"/>
      <c r="G47" s="65"/>
      <c r="H47" s="65"/>
    </row>
    <row r="48" spans="1:8" ht="15">
      <c r="A48" s="30">
        <v>25</v>
      </c>
      <c r="B48" s="181" t="s">
        <v>2115</v>
      </c>
      <c r="C48" s="65" t="s">
        <v>2116</v>
      </c>
      <c r="D48" s="65" t="s">
        <v>2074</v>
      </c>
      <c r="E48" s="65">
        <v>2</v>
      </c>
      <c r="F48" s="65"/>
      <c r="G48" s="65"/>
      <c r="H48" s="65"/>
    </row>
    <row r="49" spans="1:8" ht="15">
      <c r="A49" s="30">
        <v>26</v>
      </c>
      <c r="B49" s="65" t="s">
        <v>2117</v>
      </c>
      <c r="C49" s="65" t="s">
        <v>2118</v>
      </c>
      <c r="D49" s="65" t="s">
        <v>2074</v>
      </c>
      <c r="E49" s="65">
        <v>5</v>
      </c>
      <c r="F49" s="65"/>
      <c r="G49" s="65"/>
      <c r="H49" s="65"/>
    </row>
    <row r="50" spans="1:8" ht="15">
      <c r="A50" s="30">
        <v>27</v>
      </c>
      <c r="B50" s="65" t="s">
        <v>2119</v>
      </c>
      <c r="C50" s="65" t="s">
        <v>2120</v>
      </c>
      <c r="D50" s="65" t="s">
        <v>2074</v>
      </c>
      <c r="E50" s="65">
        <v>2</v>
      </c>
      <c r="F50" s="65"/>
      <c r="G50" s="65"/>
      <c r="H50" s="65"/>
    </row>
    <row r="51" spans="1:8" ht="15">
      <c r="A51" s="30">
        <v>28</v>
      </c>
      <c r="B51" s="65" t="s">
        <v>2121</v>
      </c>
      <c r="C51" s="65" t="s">
        <v>2122</v>
      </c>
      <c r="D51" s="65" t="s">
        <v>2074</v>
      </c>
      <c r="E51" s="65">
        <v>5</v>
      </c>
      <c r="F51" s="65"/>
      <c r="G51" s="65"/>
      <c r="H51" s="65"/>
    </row>
    <row r="52" spans="1:8" ht="15">
      <c r="A52" s="30">
        <v>29</v>
      </c>
      <c r="B52" s="65" t="s">
        <v>623</v>
      </c>
      <c r="C52" s="65" t="s">
        <v>2123</v>
      </c>
      <c r="D52" s="65" t="s">
        <v>2074</v>
      </c>
      <c r="E52" s="65">
        <v>5</v>
      </c>
      <c r="F52" s="65" t="s">
        <v>74</v>
      </c>
      <c r="G52" s="65" t="s">
        <v>625</v>
      </c>
      <c r="H52" s="65"/>
    </row>
    <row r="53" spans="1:8" ht="15">
      <c r="A53" s="30">
        <v>30</v>
      </c>
      <c r="B53" s="65" t="s">
        <v>2124</v>
      </c>
      <c r="C53" s="65" t="s">
        <v>2125</v>
      </c>
      <c r="D53" s="65" t="s">
        <v>2074</v>
      </c>
      <c r="E53" s="65">
        <v>10</v>
      </c>
      <c r="F53" s="65" t="s">
        <v>295</v>
      </c>
      <c r="G53" s="65"/>
      <c r="H53" s="65"/>
    </row>
    <row r="54" spans="1:8" ht="15">
      <c r="A54" s="30">
        <v>31</v>
      </c>
      <c r="B54" s="65" t="s">
        <v>1288</v>
      </c>
      <c r="C54" s="65" t="s">
        <v>2126</v>
      </c>
      <c r="D54" s="65" t="s">
        <v>2074</v>
      </c>
      <c r="E54" s="65">
        <v>5</v>
      </c>
      <c r="F54" s="65"/>
      <c r="G54" s="65"/>
      <c r="H54" s="65"/>
    </row>
    <row r="55" spans="1:8" ht="15">
      <c r="A55" s="30">
        <v>32</v>
      </c>
      <c r="B55" s="65" t="s">
        <v>2127</v>
      </c>
      <c r="C55" s="65" t="s">
        <v>2128</v>
      </c>
      <c r="D55" s="65" t="s">
        <v>2074</v>
      </c>
      <c r="E55" s="65">
        <v>30</v>
      </c>
      <c r="F55" s="65"/>
      <c r="G55" s="65"/>
      <c r="H55" s="6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Mushtaq  Hussain</v>
      </c>
      <c r="E68" s="30" t="s">
        <v>369</v>
      </c>
      <c r="F68" s="107" t="str">
        <f>+E4</f>
        <v>0306-8513786</v>
      </c>
      <c r="G68" s="30" t="s">
        <v>370</v>
      </c>
    </row>
    <row r="69" spans="1:7" ht="111" customHeight="1">
      <c r="A69" s="30" t="s">
        <v>371</v>
      </c>
      <c r="E69" s="50"/>
      <c r="G69" s="50"/>
    </row>
    <row r="70" spans="1:7" ht="16" customHeight="1">
      <c r="A70" s="51"/>
      <c r="B70" s="51"/>
      <c r="C70" s="30" t="s">
        <v>368</v>
      </c>
      <c r="D70" s="107" t="s">
        <v>916</v>
      </c>
      <c r="E70" s="30" t="s">
        <v>369</v>
      </c>
      <c r="F70" s="107" t="s">
        <v>2065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24</v>
      </c>
    </row>
    <row r="84" spans="1:7">
      <c r="A84" s="30">
        <v>2</v>
      </c>
      <c r="B84" s="30" t="s">
        <v>397</v>
      </c>
      <c r="E84" s="30" t="s">
        <v>396</v>
      </c>
      <c r="G84" s="35">
        <v>6</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248</v>
      </c>
    </row>
    <row r="88" spans="1:7">
      <c r="A88" s="30">
        <v>6</v>
      </c>
      <c r="B88" s="30" t="s">
        <v>401</v>
      </c>
      <c r="E88" s="30" t="s">
        <v>396</v>
      </c>
      <c r="G88" s="35">
        <v>8</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2064</v>
      </c>
      <c r="H100" s="50"/>
    </row>
    <row r="101" spans="1:8">
      <c r="A101" s="30">
        <v>4</v>
      </c>
      <c r="B101" s="30" t="s">
        <v>421</v>
      </c>
      <c r="F101" s="50"/>
      <c r="G101" s="50"/>
      <c r="H101" s="50"/>
    </row>
    <row r="102" spans="1:8">
      <c r="A102" s="30">
        <v>5</v>
      </c>
      <c r="B102" s="30" t="s">
        <v>422</v>
      </c>
      <c r="F102" s="50" t="s">
        <v>2130</v>
      </c>
      <c r="G102" s="50" t="s">
        <v>1614</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400-000000000000}">
      <formula1>"Yes,Some,No"</formula1>
    </dataValidation>
    <dataValidation type="list" allowBlank="1" showInputMessage="1" showErrorMessage="1" sqref="G79" xr:uid="{00000000-0002-0000-2400-000001000000}">
      <formula1>"Yes,Some confusion,No"</formula1>
    </dataValidation>
    <dataValidation type="list" allowBlank="1" showInputMessage="1" showErrorMessage="1" sqref="G77" xr:uid="{00000000-0002-0000-2400-000002000000}">
      <formula1>"Clear,Mixed,Not clear"</formula1>
    </dataValidation>
    <dataValidation type="list" allowBlank="1" showInputMessage="1" showErrorMessage="1" sqref="G76 G78" xr:uid="{00000000-0002-0000-2400-000003000000}">
      <formula1>"Most,Few,None"</formula1>
    </dataValidation>
    <dataValidation type="list" allowBlank="1" showInputMessage="1" showErrorMessage="1" sqref="G75" xr:uid="{00000000-0002-0000-2400-000004000000}">
      <formula1>"Clear,Some,Not clear"</formula1>
    </dataValidation>
    <dataValidation type="custom" allowBlank="1" showInputMessage="1" showErrorMessage="1" sqref="C24:C30" xr:uid="{00000000-0002-0000-2400-000005000000}">
      <formula1>AND(ISNUMBER(--C24),LEN(C24)&gt;=7)</formula1>
    </dataValidation>
    <dataValidation type="decimal" operator="greaterThanOrEqual" allowBlank="1" showInputMessage="1" showErrorMessage="1" sqref="E24:E30" xr:uid="{00000000-0002-0000-2400-000006000000}">
      <formula1>0</formula1>
    </dataValidation>
    <dataValidation type="whole" operator="greaterThanOrEqual" allowBlank="1" showInputMessage="1" showErrorMessage="1" sqref="C6:C8 D15:D21 E6:E8 G6:G8 G15:G21 G83:G88" xr:uid="{00000000-0002-0000-2400-000007000000}">
      <formula1>0</formula1>
    </dataValidation>
  </dataValidations>
  <hyperlinks>
    <hyperlink ref="H4" r:id="rId1" xr:uid="{5B4649E1-5DE7-4C4D-A685-0EFBA4D7EA39}"/>
  </hyperlinks>
  <pageMargins left="0.25" right="0.25" top="0.75" bottom="0.75" header="0.3" footer="0.3"/>
  <pageSetup paperSize="9" orientation="portrait" horizontalDpi="0" verticalDpi="0"/>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theme="3" tint="0.749992370372631"/>
  </sheetPr>
  <dimension ref="A1:H102"/>
  <sheetViews>
    <sheetView view="pageBreakPreview" topLeftCell="A22"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+D11S1!F1</f>
        <v>45996</v>
      </c>
      <c r="G1" s="60" t="s">
        <v>236</v>
      </c>
      <c r="H1" s="68">
        <f>+D11S1!H1</f>
        <v>11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2132</v>
      </c>
      <c r="C4" s="81" t="str">
        <f>+D11S1!C4</f>
        <v>Karor Lal esan</v>
      </c>
      <c r="D4" s="72" t="s">
        <v>2133</v>
      </c>
      <c r="E4" s="72" t="s">
        <v>2135</v>
      </c>
      <c r="F4" s="73" t="s">
        <v>2069</v>
      </c>
      <c r="G4" s="72" t="s">
        <v>2070</v>
      </c>
      <c r="H4" s="136" t="s">
        <v>2131</v>
      </c>
    </row>
    <row r="5" spans="1:8">
      <c r="A5" s="31" t="s">
        <v>248</v>
      </c>
    </row>
    <row r="6" spans="1:8" s="38" customFormat="1" ht="28" customHeight="1">
      <c r="A6" s="273" t="s">
        <v>249</v>
      </c>
      <c r="B6" s="274"/>
      <c r="C6" s="36">
        <v>51</v>
      </c>
      <c r="D6" s="37" t="s">
        <v>250</v>
      </c>
      <c r="E6" s="74">
        <v>51</v>
      </c>
      <c r="F6" s="275" t="s">
        <v>251</v>
      </c>
      <c r="G6" s="276"/>
      <c r="H6" s="36">
        <v>335</v>
      </c>
    </row>
    <row r="7" spans="1:8" s="38" customFormat="1" ht="42" customHeight="1">
      <c r="A7" s="273" t="s">
        <v>252</v>
      </c>
      <c r="B7" s="274"/>
      <c r="C7" s="36">
        <v>40</v>
      </c>
      <c r="D7" s="39" t="s">
        <v>253</v>
      </c>
      <c r="E7" s="74">
        <v>35</v>
      </c>
      <c r="F7" s="275" t="s">
        <v>254</v>
      </c>
      <c r="G7" s="276"/>
      <c r="H7" s="36">
        <v>46</v>
      </c>
    </row>
    <row r="8" spans="1:8" s="38" customFormat="1" ht="28" customHeight="1">
      <c r="A8" s="273" t="s">
        <v>255</v>
      </c>
      <c r="B8" s="274"/>
      <c r="C8" s="36">
        <v>5</v>
      </c>
      <c r="D8" s="40" t="s">
        <v>256</v>
      </c>
      <c r="E8" s="74"/>
      <c r="F8" s="275" t="s">
        <v>257</v>
      </c>
      <c r="G8" s="276"/>
      <c r="H8" s="36">
        <v>317</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172" t="s">
        <v>272</v>
      </c>
      <c r="F15" s="77"/>
      <c r="G15" s="77"/>
      <c r="H15" s="65"/>
    </row>
    <row r="16" spans="1:8" ht="15" customHeight="1">
      <c r="A16" s="30">
        <v>2</v>
      </c>
      <c r="B16" s="77" t="s">
        <v>273</v>
      </c>
      <c r="D16" s="73">
        <v>32</v>
      </c>
      <c r="E16" s="172" t="s">
        <v>274</v>
      </c>
      <c r="F16" s="77"/>
      <c r="G16" s="77"/>
      <c r="H16" s="65"/>
    </row>
    <row r="17" spans="1:8" ht="15" customHeight="1">
      <c r="A17" s="30">
        <v>3</v>
      </c>
      <c r="B17" s="77" t="s">
        <v>275</v>
      </c>
      <c r="D17" s="73">
        <v>35</v>
      </c>
      <c r="E17" s="172" t="s">
        <v>276</v>
      </c>
      <c r="F17" s="77"/>
      <c r="G17" s="77"/>
      <c r="H17" s="65"/>
    </row>
    <row r="18" spans="1:8" ht="15" customHeight="1">
      <c r="A18" s="30">
        <v>4</v>
      </c>
      <c r="B18" s="77" t="s">
        <v>277</v>
      </c>
      <c r="D18" s="73">
        <v>30</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0">
        <v>1</v>
      </c>
      <c r="B24" s="181" t="s">
        <v>2137</v>
      </c>
      <c r="C24" s="65" t="s">
        <v>2138</v>
      </c>
      <c r="D24" s="65"/>
      <c r="E24" s="65">
        <v>25</v>
      </c>
      <c r="F24" s="65" t="s">
        <v>295</v>
      </c>
      <c r="G24" s="65"/>
      <c r="H24" s="65" t="s">
        <v>586</v>
      </c>
    </row>
    <row r="25" spans="1:8" ht="15">
      <c r="A25" s="30">
        <v>2</v>
      </c>
      <c r="B25" s="65" t="s">
        <v>2139</v>
      </c>
      <c r="C25" s="65" t="s">
        <v>2140</v>
      </c>
      <c r="D25" s="65"/>
      <c r="E25" s="65">
        <v>7</v>
      </c>
      <c r="F25" s="65"/>
      <c r="G25" s="65"/>
      <c r="H25" s="65"/>
    </row>
    <row r="26" spans="1:8" ht="15">
      <c r="A26" s="30">
        <v>3</v>
      </c>
      <c r="B26" s="65" t="s">
        <v>2141</v>
      </c>
      <c r="C26" s="65" t="s">
        <v>2142</v>
      </c>
      <c r="D26" s="65"/>
      <c r="E26" s="65">
        <v>10</v>
      </c>
      <c r="F26" s="65"/>
      <c r="G26" s="65"/>
      <c r="H26" s="65"/>
    </row>
    <row r="27" spans="1:8" ht="15">
      <c r="A27" s="30">
        <v>4</v>
      </c>
      <c r="B27" s="65" t="s">
        <v>1288</v>
      </c>
      <c r="C27" s="65" t="s">
        <v>2143</v>
      </c>
      <c r="D27" s="65"/>
      <c r="E27" s="65">
        <v>1</v>
      </c>
      <c r="F27" s="65" t="s">
        <v>322</v>
      </c>
      <c r="G27" s="65" t="s">
        <v>310</v>
      </c>
      <c r="H27" s="65"/>
    </row>
    <row r="28" spans="1:8" ht="15">
      <c r="A28" s="30">
        <v>5</v>
      </c>
      <c r="B28" s="65" t="s">
        <v>1840</v>
      </c>
      <c r="C28" s="65" t="s">
        <v>2144</v>
      </c>
      <c r="D28" s="65"/>
      <c r="E28" s="65">
        <v>8</v>
      </c>
      <c r="F28" s="65" t="s">
        <v>295</v>
      </c>
      <c r="G28" s="65"/>
      <c r="H28" s="65"/>
    </row>
    <row r="29" spans="1:8" ht="15">
      <c r="A29" s="30">
        <v>6</v>
      </c>
      <c r="B29" s="65" t="s">
        <v>2145</v>
      </c>
      <c r="C29" s="65" t="s">
        <v>2146</v>
      </c>
      <c r="D29" s="65"/>
      <c r="E29" s="65">
        <v>2</v>
      </c>
      <c r="F29" s="65"/>
      <c r="G29" s="65"/>
      <c r="H29" s="65"/>
    </row>
    <row r="30" spans="1:8" ht="15">
      <c r="A30" s="30">
        <v>7</v>
      </c>
      <c r="B30" s="181" t="s">
        <v>2147</v>
      </c>
      <c r="C30" s="65" t="s">
        <v>2148</v>
      </c>
      <c r="D30" s="65"/>
      <c r="E30" s="65">
        <v>4</v>
      </c>
      <c r="F30" s="65"/>
      <c r="G30" s="65"/>
      <c r="H30" s="65" t="s">
        <v>586</v>
      </c>
    </row>
    <row r="31" spans="1:8" ht="15">
      <c r="A31" s="30">
        <v>8</v>
      </c>
      <c r="B31" s="65" t="s">
        <v>2149</v>
      </c>
      <c r="C31" s="65" t="s">
        <v>2150</v>
      </c>
      <c r="D31" s="65"/>
      <c r="E31" s="65">
        <v>2</v>
      </c>
      <c r="F31" s="65"/>
      <c r="G31" s="65"/>
      <c r="H31" s="65"/>
    </row>
    <row r="32" spans="1:8" ht="15">
      <c r="A32" s="30">
        <v>9</v>
      </c>
      <c r="B32" s="65" t="s">
        <v>2151</v>
      </c>
      <c r="C32" s="65" t="s">
        <v>2152</v>
      </c>
      <c r="D32" s="65"/>
      <c r="E32" s="65">
        <v>1</v>
      </c>
      <c r="F32" s="65"/>
      <c r="G32" s="65"/>
      <c r="H32" s="65"/>
    </row>
    <row r="33" spans="1:8" ht="15">
      <c r="A33" s="30">
        <v>10</v>
      </c>
      <c r="B33" s="65" t="s">
        <v>2153</v>
      </c>
      <c r="C33" s="65" t="s">
        <v>2154</v>
      </c>
      <c r="D33" s="65"/>
      <c r="E33" s="65">
        <v>3</v>
      </c>
      <c r="F33" s="65"/>
      <c r="G33" s="65"/>
      <c r="H33" s="65"/>
    </row>
    <row r="34" spans="1:8" ht="15">
      <c r="A34" s="30">
        <v>11</v>
      </c>
      <c r="B34" s="65" t="s">
        <v>1885</v>
      </c>
      <c r="C34" s="65" t="s">
        <v>2155</v>
      </c>
      <c r="D34" s="65"/>
      <c r="E34" s="65">
        <v>3</v>
      </c>
      <c r="F34" s="65"/>
      <c r="G34" s="65"/>
      <c r="H34" s="65" t="s">
        <v>586</v>
      </c>
    </row>
    <row r="35" spans="1:8" ht="15">
      <c r="A35" s="30">
        <v>12</v>
      </c>
      <c r="B35" s="65" t="s">
        <v>2156</v>
      </c>
      <c r="C35" s="65" t="s">
        <v>2157</v>
      </c>
      <c r="D35" s="65"/>
      <c r="E35" s="65">
        <v>4</v>
      </c>
      <c r="F35" s="65"/>
      <c r="G35" s="65"/>
      <c r="H35" s="65"/>
    </row>
    <row r="36" spans="1:8" ht="15">
      <c r="A36" s="30">
        <v>13</v>
      </c>
      <c r="B36" s="65" t="s">
        <v>2158</v>
      </c>
      <c r="C36" s="65" t="s">
        <v>2159</v>
      </c>
      <c r="D36" s="65"/>
      <c r="E36" s="65">
        <v>3</v>
      </c>
      <c r="F36" s="65"/>
      <c r="G36" s="65"/>
      <c r="H36" s="65"/>
    </row>
    <row r="37" spans="1:8" ht="15">
      <c r="A37" s="30">
        <v>14</v>
      </c>
      <c r="B37" s="65" t="s">
        <v>2149</v>
      </c>
      <c r="C37" s="65" t="s">
        <v>2160</v>
      </c>
      <c r="D37" s="65"/>
      <c r="E37" s="65">
        <v>1</v>
      </c>
      <c r="F37" s="65"/>
      <c r="G37" s="65"/>
      <c r="H37" s="65"/>
    </row>
    <row r="38" spans="1:8" ht="15">
      <c r="A38" s="30">
        <v>15</v>
      </c>
      <c r="B38" s="65" t="s">
        <v>1953</v>
      </c>
      <c r="C38" s="65" t="s">
        <v>2161</v>
      </c>
      <c r="D38" s="65"/>
      <c r="E38" s="65">
        <v>2</v>
      </c>
      <c r="F38" s="65"/>
      <c r="G38" s="65"/>
      <c r="H38" s="65"/>
    </row>
    <row r="39" spans="1:8" ht="15">
      <c r="A39" s="30">
        <v>16</v>
      </c>
      <c r="B39" s="65" t="s">
        <v>2162</v>
      </c>
      <c r="C39" s="65" t="s">
        <v>2163</v>
      </c>
      <c r="D39" s="65"/>
      <c r="E39" s="65">
        <v>2</v>
      </c>
      <c r="F39" s="65"/>
      <c r="G39" s="65"/>
      <c r="H39" s="65"/>
    </row>
    <row r="40" spans="1:8" ht="15">
      <c r="A40" s="30">
        <v>17</v>
      </c>
      <c r="B40" s="65" t="s">
        <v>963</v>
      </c>
      <c r="C40" s="65" t="s">
        <v>2164</v>
      </c>
      <c r="D40" s="65"/>
      <c r="E40" s="65">
        <v>5</v>
      </c>
      <c r="F40" s="65"/>
      <c r="G40" s="65"/>
      <c r="H40" s="65"/>
    </row>
    <row r="41" spans="1:8" ht="15">
      <c r="A41" s="30">
        <v>18</v>
      </c>
      <c r="B41" s="65" t="s">
        <v>1703</v>
      </c>
      <c r="C41" s="65" t="s">
        <v>2165</v>
      </c>
      <c r="D41" s="65"/>
      <c r="E41" s="65">
        <v>4</v>
      </c>
      <c r="F41" s="65"/>
      <c r="G41" s="65"/>
      <c r="H41" s="65"/>
    </row>
    <row r="42" spans="1:8" ht="15">
      <c r="A42" s="30">
        <v>19</v>
      </c>
      <c r="B42" s="65" t="s">
        <v>2166</v>
      </c>
      <c r="C42" s="65" t="s">
        <v>2167</v>
      </c>
      <c r="D42" s="65"/>
      <c r="E42" s="65">
        <v>1</v>
      </c>
      <c r="F42" s="65"/>
      <c r="G42" s="65"/>
      <c r="H42" s="65"/>
    </row>
    <row r="43" spans="1:8" ht="15">
      <c r="A43" s="30">
        <v>20</v>
      </c>
      <c r="B43" s="65" t="s">
        <v>1910</v>
      </c>
      <c r="C43" s="65" t="s">
        <v>2168</v>
      </c>
      <c r="D43" s="65"/>
      <c r="E43" s="65">
        <v>1</v>
      </c>
      <c r="F43" s="65"/>
      <c r="G43" s="65"/>
      <c r="H43" s="65"/>
    </row>
    <row r="44" spans="1:8" ht="15">
      <c r="A44" s="30">
        <v>21</v>
      </c>
      <c r="B44" s="65" t="s">
        <v>1339</v>
      </c>
      <c r="C44" s="65" t="s">
        <v>2169</v>
      </c>
      <c r="D44" s="65"/>
      <c r="E44" s="65">
        <v>4</v>
      </c>
      <c r="F44" s="65"/>
      <c r="G44" s="65"/>
      <c r="H44" s="65"/>
    </row>
    <row r="45" spans="1:8" ht="15">
      <c r="A45" s="30">
        <v>22</v>
      </c>
      <c r="B45" s="65" t="s">
        <v>2170</v>
      </c>
      <c r="C45" s="65" t="s">
        <v>2171</v>
      </c>
      <c r="D45" s="65"/>
      <c r="E45" s="65">
        <v>2</v>
      </c>
      <c r="F45" s="65"/>
      <c r="G45" s="65"/>
      <c r="H45" s="65"/>
    </row>
    <row r="46" spans="1:8" ht="15">
      <c r="A46" s="30">
        <v>23</v>
      </c>
      <c r="B46" s="65" t="s">
        <v>2172</v>
      </c>
      <c r="C46" s="65" t="s">
        <v>2173</v>
      </c>
      <c r="D46" s="65"/>
      <c r="E46" s="65">
        <v>1</v>
      </c>
      <c r="F46" s="65" t="s">
        <v>322</v>
      </c>
      <c r="G46" s="65" t="s">
        <v>625</v>
      </c>
      <c r="H46" s="65"/>
    </row>
    <row r="47" spans="1:8" ht="15">
      <c r="A47" s="30">
        <v>24</v>
      </c>
      <c r="B47" s="181" t="s">
        <v>2174</v>
      </c>
      <c r="C47" s="65" t="s">
        <v>2175</v>
      </c>
      <c r="D47" s="65"/>
      <c r="E47" s="65">
        <v>3</v>
      </c>
      <c r="F47" s="65" t="s">
        <v>295</v>
      </c>
      <c r="G47" s="65"/>
      <c r="H47" s="65" t="s">
        <v>586</v>
      </c>
    </row>
    <row r="48" spans="1:8" ht="15">
      <c r="A48" s="30">
        <v>25</v>
      </c>
      <c r="B48" s="181" t="s">
        <v>1589</v>
      </c>
      <c r="C48" s="65" t="s">
        <v>2176</v>
      </c>
      <c r="D48" s="65"/>
      <c r="E48" s="65">
        <v>3</v>
      </c>
      <c r="F48" s="65"/>
      <c r="G48" s="65"/>
      <c r="H48" s="65" t="s">
        <v>586</v>
      </c>
    </row>
    <row r="49" spans="1:8" ht="15">
      <c r="A49" s="30">
        <v>26</v>
      </c>
      <c r="B49" s="65" t="s">
        <v>2177</v>
      </c>
      <c r="C49" s="65" t="s">
        <v>2178</v>
      </c>
      <c r="D49" s="65"/>
      <c r="E49" s="65">
        <v>25</v>
      </c>
      <c r="F49" s="65"/>
      <c r="G49" s="65"/>
      <c r="H49" s="65" t="s">
        <v>586</v>
      </c>
    </row>
    <row r="50" spans="1:8" ht="15">
      <c r="A50" s="30">
        <v>27</v>
      </c>
      <c r="B50" s="65" t="s">
        <v>1836</v>
      </c>
      <c r="C50" s="65" t="s">
        <v>2179</v>
      </c>
      <c r="D50" s="65"/>
      <c r="E50" s="65">
        <v>1</v>
      </c>
      <c r="F50" s="65"/>
      <c r="G50" s="65"/>
      <c r="H50" s="65"/>
    </row>
    <row r="51" spans="1:8" ht="15">
      <c r="A51" s="30">
        <v>28</v>
      </c>
      <c r="B51" s="65" t="s">
        <v>2180</v>
      </c>
      <c r="C51" s="65" t="s">
        <v>2181</v>
      </c>
      <c r="D51" s="65"/>
      <c r="E51" s="65">
        <v>1</v>
      </c>
      <c r="F51" s="65"/>
      <c r="G51" s="65"/>
      <c r="H51" s="65"/>
    </row>
    <row r="52" spans="1:8" ht="15">
      <c r="A52" s="30">
        <v>29</v>
      </c>
      <c r="B52" s="65" t="s">
        <v>2182</v>
      </c>
      <c r="C52" s="65" t="s">
        <v>2183</v>
      </c>
      <c r="D52" s="65"/>
      <c r="E52" s="65">
        <v>10</v>
      </c>
      <c r="F52" s="65"/>
      <c r="G52" s="65"/>
      <c r="H52" s="65" t="s">
        <v>586</v>
      </c>
    </row>
    <row r="53" spans="1:8" ht="15">
      <c r="A53" s="30">
        <v>30</v>
      </c>
      <c r="B53" s="65" t="s">
        <v>2184</v>
      </c>
      <c r="C53" s="65" t="s">
        <v>2185</v>
      </c>
      <c r="D53" s="65"/>
      <c r="E53" s="65">
        <v>1</v>
      </c>
      <c r="F53" s="65"/>
      <c r="G53" s="65"/>
      <c r="H53" s="65"/>
    </row>
    <row r="54" spans="1:8" ht="15">
      <c r="A54" s="30">
        <v>31</v>
      </c>
      <c r="B54" s="65" t="s">
        <v>928</v>
      </c>
      <c r="C54" s="65" t="s">
        <v>2186</v>
      </c>
      <c r="D54" s="65"/>
      <c r="E54" s="65">
        <v>2</v>
      </c>
      <c r="F54" s="65">
        <v>11</v>
      </c>
      <c r="G54" s="65"/>
      <c r="H54" s="65"/>
    </row>
    <row r="55" spans="1:8" ht="15">
      <c r="A55" s="30">
        <v>32</v>
      </c>
      <c r="B55" s="181" t="s">
        <v>2187</v>
      </c>
      <c r="C55" s="65" t="s">
        <v>2188</v>
      </c>
      <c r="D55" s="65"/>
      <c r="E55" s="65">
        <v>2</v>
      </c>
      <c r="F55" s="65"/>
      <c r="G55" s="65"/>
      <c r="H55" s="65"/>
    </row>
    <row r="56" spans="1:8" ht="15">
      <c r="A56" s="30">
        <v>33</v>
      </c>
      <c r="B56" s="65" t="s">
        <v>2189</v>
      </c>
      <c r="C56" s="65" t="s">
        <v>2190</v>
      </c>
      <c r="D56" s="65"/>
      <c r="E56" s="65">
        <v>1</v>
      </c>
      <c r="F56" s="65"/>
      <c r="G56" s="65"/>
      <c r="H56" s="65"/>
    </row>
    <row r="57" spans="1:8" ht="15">
      <c r="A57" s="30">
        <v>34</v>
      </c>
      <c r="B57" s="65" t="s">
        <v>2191</v>
      </c>
      <c r="C57" s="65" t="s">
        <v>2192</v>
      </c>
      <c r="D57" s="65"/>
      <c r="E57" s="65">
        <v>1</v>
      </c>
      <c r="F57" s="65">
        <v>5</v>
      </c>
      <c r="G57" s="65"/>
      <c r="H57" s="65"/>
    </row>
    <row r="58" spans="1:8" ht="15">
      <c r="A58" s="30">
        <v>35</v>
      </c>
      <c r="B58" s="65" t="s">
        <v>2193</v>
      </c>
      <c r="C58" s="65" t="s">
        <v>2194</v>
      </c>
      <c r="D58" s="65"/>
      <c r="E58" s="65">
        <v>5</v>
      </c>
      <c r="F58" s="65"/>
      <c r="G58" s="65"/>
      <c r="H58" s="65"/>
    </row>
    <row r="59" spans="1:8" ht="15">
      <c r="A59" s="30">
        <v>36</v>
      </c>
      <c r="B59" s="65" t="s">
        <v>2195</v>
      </c>
      <c r="C59" s="65" t="s">
        <v>2196</v>
      </c>
      <c r="D59" s="65"/>
      <c r="E59" s="65">
        <v>8</v>
      </c>
      <c r="F59" s="65"/>
      <c r="G59" s="65"/>
      <c r="H59" s="65"/>
    </row>
    <row r="60" spans="1:8" ht="15">
      <c r="A60" s="30">
        <v>37</v>
      </c>
      <c r="B60" s="65" t="s">
        <v>2197</v>
      </c>
      <c r="C60" s="65" t="s">
        <v>2198</v>
      </c>
      <c r="D60" s="65"/>
      <c r="E60" s="65">
        <v>4</v>
      </c>
      <c r="F60" s="65" t="s">
        <v>322</v>
      </c>
      <c r="G60" s="65" t="s">
        <v>625</v>
      </c>
      <c r="H60" s="65"/>
    </row>
    <row r="61" spans="1:8" ht="15">
      <c r="A61" s="30">
        <v>38</v>
      </c>
      <c r="B61" s="65" t="s">
        <v>2199</v>
      </c>
      <c r="C61" s="65" t="s">
        <v>2200</v>
      </c>
      <c r="D61" s="65"/>
      <c r="E61" s="65">
        <v>3</v>
      </c>
      <c r="F61" s="65" t="s">
        <v>295</v>
      </c>
      <c r="G61" s="65"/>
      <c r="H61" s="65"/>
    </row>
    <row r="62" spans="1:8" ht="15">
      <c r="A62" s="30">
        <v>40</v>
      </c>
      <c r="B62" s="65" t="s">
        <v>2201</v>
      </c>
      <c r="C62" s="65" t="s">
        <v>2202</v>
      </c>
      <c r="D62" s="65"/>
      <c r="E62" s="65">
        <v>25</v>
      </c>
      <c r="F62" s="65"/>
      <c r="G62" s="65"/>
      <c r="H62" s="65"/>
    </row>
    <row r="63" spans="1:8" ht="15">
      <c r="A63" s="31" t="s">
        <v>362</v>
      </c>
      <c r="B63" s="65"/>
      <c r="C63" s="65"/>
      <c r="D63" s="65"/>
      <c r="E63" s="65"/>
      <c r="F63" s="65"/>
      <c r="G63" s="65"/>
      <c r="H63" s="65"/>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Mulazim Hussain</v>
      </c>
      <c r="E68" s="30" t="s">
        <v>369</v>
      </c>
      <c r="F68" s="107" t="str">
        <f>+E4</f>
        <v>0307-8802008</v>
      </c>
      <c r="G68" s="30" t="s">
        <v>370</v>
      </c>
    </row>
    <row r="69" spans="1:7" ht="144" customHeight="1">
      <c r="A69" s="30" t="s">
        <v>371</v>
      </c>
      <c r="E69" s="50"/>
      <c r="G69" s="50"/>
    </row>
    <row r="70" spans="1:7" ht="16" customHeight="1">
      <c r="A70" s="51"/>
      <c r="B70" s="51"/>
      <c r="C70" s="30" t="s">
        <v>368</v>
      </c>
      <c r="D70" s="107" t="s">
        <v>1810</v>
      </c>
      <c r="E70" s="30" t="s">
        <v>369</v>
      </c>
      <c r="F70" s="107" t="s">
        <v>2134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35</v>
      </c>
    </row>
    <row r="84" spans="1:7">
      <c r="A84" s="30">
        <v>2</v>
      </c>
      <c r="B84" s="30" t="s">
        <v>397</v>
      </c>
      <c r="E84" s="30" t="s">
        <v>396</v>
      </c>
      <c r="G84" s="35">
        <v>11</v>
      </c>
    </row>
    <row r="85" spans="1:7">
      <c r="A85" s="30">
        <v>3</v>
      </c>
      <c r="B85" s="30" t="s">
        <v>398</v>
      </c>
      <c r="E85" s="30" t="s">
        <v>396</v>
      </c>
      <c r="G85" s="35">
        <v>5</v>
      </c>
    </row>
    <row r="86" spans="1:7">
      <c r="A86" s="30">
        <v>4</v>
      </c>
      <c r="B86" s="30" t="s">
        <v>399</v>
      </c>
      <c r="E86" s="30" t="s">
        <v>396</v>
      </c>
      <c r="G86" s="35"/>
    </row>
    <row r="87" spans="1:7">
      <c r="A87" s="30">
        <v>5</v>
      </c>
      <c r="B87" s="30" t="s">
        <v>400</v>
      </c>
      <c r="E87" s="30" t="s">
        <v>396</v>
      </c>
      <c r="G87" s="35">
        <v>317</v>
      </c>
    </row>
    <row r="88" spans="1:7">
      <c r="A88" s="30">
        <v>6</v>
      </c>
      <c r="B88" s="30" t="s">
        <v>401</v>
      </c>
      <c r="E88" s="30" t="s">
        <v>396</v>
      </c>
      <c r="G88" s="35">
        <v>18</v>
      </c>
    </row>
    <row r="89" spans="1:7">
      <c r="A89" s="30">
        <v>7</v>
      </c>
      <c r="B89" s="30" t="s">
        <v>402</v>
      </c>
      <c r="E89" s="83" t="s">
        <v>403</v>
      </c>
      <c r="G89" s="35" t="s">
        <v>2136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t="s">
        <v>1821</v>
      </c>
      <c r="G102" s="50" t="s">
        <v>811</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500-000000000000}">
      <formula1>0</formula1>
    </dataValidation>
    <dataValidation type="decimal" operator="greaterThanOrEqual" allowBlank="1" showInputMessage="1" showErrorMessage="1" sqref="E24:E30" xr:uid="{00000000-0002-0000-2500-000001000000}">
      <formula1>0</formula1>
    </dataValidation>
    <dataValidation type="custom" allowBlank="1" showInputMessage="1" showErrorMessage="1" sqref="C24:C30" xr:uid="{00000000-0002-0000-2500-000002000000}">
      <formula1>AND(ISNUMBER(--C24),LEN(C24)&gt;=7)</formula1>
    </dataValidation>
    <dataValidation type="list" allowBlank="1" showInputMessage="1" showErrorMessage="1" sqref="G75" xr:uid="{00000000-0002-0000-2500-000003000000}">
      <formula1>"Clear,Some,Not clear"</formula1>
    </dataValidation>
    <dataValidation type="list" allowBlank="1" showInputMessage="1" showErrorMessage="1" sqref="G76 G78" xr:uid="{00000000-0002-0000-2500-000004000000}">
      <formula1>"Most,Few,None"</formula1>
    </dataValidation>
    <dataValidation type="list" allowBlank="1" showInputMessage="1" showErrorMessage="1" sqref="G77" xr:uid="{00000000-0002-0000-2500-000005000000}">
      <formula1>"Clear,Mixed,Not clear"</formula1>
    </dataValidation>
    <dataValidation type="list" allowBlank="1" showInputMessage="1" showErrorMessage="1" sqref="G79" xr:uid="{00000000-0002-0000-2500-000006000000}">
      <formula1>"Yes,Some confusion,No"</formula1>
    </dataValidation>
    <dataValidation type="list" allowBlank="1" showInputMessage="1" showErrorMessage="1" sqref="G80" xr:uid="{00000000-0002-0000-2500-000007000000}">
      <formula1>"Yes,Some,No"</formula1>
    </dataValidation>
  </dataValidations>
  <hyperlinks>
    <hyperlink ref="H4" r:id="rId1" xr:uid="{16E7AAA0-2641-0949-A86A-B72F64323049}"/>
  </hyperlinks>
  <pageMargins left="0.25" right="0.25" top="0.75" bottom="0.75" header="0.3" footer="0.3"/>
  <pageSetup paperSize="9" orientation="portrait" horizontalDpi="0" verticalDpi="0"/>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theme="3" tint="0.749992370372631"/>
  </sheetPr>
  <dimension ref="A1:H133"/>
  <sheetViews>
    <sheetView view="pageBreakPreview" topLeftCell="A95"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+D11S1!F1</f>
        <v>45996</v>
      </c>
      <c r="G1" s="60" t="s">
        <v>236</v>
      </c>
      <c r="H1" s="68">
        <f>+D11S2!H1</f>
        <v>11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2203</v>
      </c>
      <c r="C4" s="81" t="str">
        <f>+D11S1!C4</f>
        <v>Karor Lal esan</v>
      </c>
      <c r="D4" s="72" t="s">
        <v>2204</v>
      </c>
      <c r="E4" s="72" t="s">
        <v>2205</v>
      </c>
      <c r="F4" s="73" t="s">
        <v>2207</v>
      </c>
      <c r="G4" s="72" t="s">
        <v>2208</v>
      </c>
      <c r="H4" s="136" t="s">
        <v>2206</v>
      </c>
    </row>
    <row r="5" spans="1:8">
      <c r="A5" s="31" t="s">
        <v>248</v>
      </c>
    </row>
    <row r="6" spans="1:8" s="38" customFormat="1" ht="28" customHeight="1">
      <c r="A6" s="273" t="s">
        <v>249</v>
      </c>
      <c r="B6" s="274"/>
      <c r="C6" s="36">
        <v>66</v>
      </c>
      <c r="D6" s="37" t="s">
        <v>250</v>
      </c>
      <c r="E6" s="74">
        <v>66</v>
      </c>
      <c r="F6" s="275" t="s">
        <v>251</v>
      </c>
      <c r="G6" s="276"/>
      <c r="H6" s="36">
        <v>675</v>
      </c>
    </row>
    <row r="7" spans="1:8" s="38" customFormat="1" ht="42" customHeight="1">
      <c r="A7" s="273" t="s">
        <v>252</v>
      </c>
      <c r="B7" s="274"/>
      <c r="C7" s="36">
        <v>50</v>
      </c>
      <c r="D7" s="39" t="s">
        <v>253</v>
      </c>
      <c r="E7" s="74">
        <v>46</v>
      </c>
      <c r="F7" s="275" t="s">
        <v>254</v>
      </c>
      <c r="G7" s="276"/>
      <c r="H7" s="36">
        <v>60</v>
      </c>
    </row>
    <row r="8" spans="1:8" s="38" customFormat="1" ht="28" customHeight="1">
      <c r="A8" s="273" t="s">
        <v>255</v>
      </c>
      <c r="B8" s="274"/>
      <c r="C8" s="36">
        <v>6</v>
      </c>
      <c r="D8" s="40" t="s">
        <v>256</v>
      </c>
      <c r="E8" s="74"/>
      <c r="F8" s="275" t="s">
        <v>257</v>
      </c>
      <c r="G8" s="276"/>
      <c r="H8" s="36">
        <v>632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64"/>
      <c r="G14" s="64"/>
      <c r="H14" s="62" t="s">
        <v>270</v>
      </c>
    </row>
    <row r="15" spans="1:8" ht="15" customHeight="1">
      <c r="A15" s="30">
        <v>1</v>
      </c>
      <c r="B15" s="77" t="s">
        <v>271</v>
      </c>
      <c r="D15" s="73">
        <v>35</v>
      </c>
      <c r="E15" s="172" t="s">
        <v>272</v>
      </c>
      <c r="F15" s="77"/>
      <c r="G15" s="77"/>
      <c r="H15" s="65"/>
    </row>
    <row r="16" spans="1:8" ht="15" customHeight="1">
      <c r="A16" s="30">
        <v>2</v>
      </c>
      <c r="B16" s="77" t="s">
        <v>273</v>
      </c>
      <c r="D16" s="73">
        <v>40</v>
      </c>
      <c r="E16" s="172" t="s">
        <v>274</v>
      </c>
      <c r="F16" s="77"/>
      <c r="G16" s="77"/>
      <c r="H16" s="65"/>
    </row>
    <row r="17" spans="1:8" ht="15" customHeight="1">
      <c r="A17" s="30">
        <v>3</v>
      </c>
      <c r="B17" s="77" t="s">
        <v>275</v>
      </c>
      <c r="D17" s="73">
        <v>45</v>
      </c>
      <c r="E17" s="172" t="s">
        <v>276</v>
      </c>
      <c r="F17" s="77"/>
      <c r="G17" s="77"/>
      <c r="H17" s="65"/>
    </row>
    <row r="18" spans="1:8" ht="15" customHeight="1">
      <c r="A18" s="30">
        <v>4</v>
      </c>
      <c r="B18" s="77" t="s">
        <v>277</v>
      </c>
      <c r="D18" s="73">
        <v>41</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0">
        <v>1</v>
      </c>
      <c r="B24" s="65" t="s">
        <v>1561</v>
      </c>
      <c r="C24" s="65" t="s">
        <v>2210</v>
      </c>
      <c r="D24" s="65" t="s">
        <v>2323</v>
      </c>
      <c r="E24" s="65">
        <v>7</v>
      </c>
      <c r="F24" s="65" t="s">
        <v>295</v>
      </c>
      <c r="G24" s="65"/>
      <c r="H24" s="65"/>
    </row>
    <row r="25" spans="1:8" ht="15">
      <c r="A25" s="30">
        <v>2</v>
      </c>
      <c r="B25" s="65" t="s">
        <v>2211</v>
      </c>
      <c r="C25" s="65" t="s">
        <v>2212</v>
      </c>
      <c r="D25" s="65" t="s">
        <v>2323</v>
      </c>
      <c r="E25" s="65">
        <v>5</v>
      </c>
      <c r="F25" s="65"/>
      <c r="G25" s="65"/>
      <c r="H25" s="65"/>
    </row>
    <row r="26" spans="1:8" ht="15">
      <c r="A26" s="30">
        <v>3</v>
      </c>
      <c r="B26" s="65" t="s">
        <v>465</v>
      </c>
      <c r="C26" s="65" t="s">
        <v>2213</v>
      </c>
      <c r="D26" s="65" t="s">
        <v>2323</v>
      </c>
      <c r="E26" s="65">
        <v>3</v>
      </c>
      <c r="F26" s="65"/>
      <c r="G26" s="65"/>
      <c r="H26" s="65"/>
    </row>
    <row r="27" spans="1:8" ht="15">
      <c r="A27" s="30">
        <v>4</v>
      </c>
      <c r="B27" s="65" t="s">
        <v>1561</v>
      </c>
      <c r="C27" s="65" t="s">
        <v>2214</v>
      </c>
      <c r="D27" s="65" t="s">
        <v>2323</v>
      </c>
      <c r="E27" s="65">
        <v>8</v>
      </c>
      <c r="F27" s="65"/>
      <c r="G27" s="65"/>
      <c r="H27" s="65"/>
    </row>
    <row r="28" spans="1:8" ht="15">
      <c r="A28" s="30">
        <v>5</v>
      </c>
      <c r="B28" s="65" t="s">
        <v>2215</v>
      </c>
      <c r="C28" s="65" t="s">
        <v>2216</v>
      </c>
      <c r="D28" s="65" t="s">
        <v>2323</v>
      </c>
      <c r="E28" s="65">
        <v>9</v>
      </c>
      <c r="F28" s="65"/>
      <c r="G28" s="65"/>
      <c r="H28" s="65"/>
    </row>
    <row r="29" spans="1:8" ht="15">
      <c r="A29" s="30">
        <v>6</v>
      </c>
      <c r="B29" s="65" t="s">
        <v>2217</v>
      </c>
      <c r="C29" s="65" t="s">
        <v>2218</v>
      </c>
      <c r="D29" s="65" t="s">
        <v>2323</v>
      </c>
      <c r="E29" s="65">
        <v>10</v>
      </c>
      <c r="F29" s="65"/>
      <c r="G29" s="65"/>
      <c r="H29" s="65"/>
    </row>
    <row r="30" spans="1:8" ht="15">
      <c r="A30" s="30">
        <v>7</v>
      </c>
      <c r="B30" s="65" t="s">
        <v>1348</v>
      </c>
      <c r="C30" s="65" t="s">
        <v>2219</v>
      </c>
      <c r="D30" s="65" t="s">
        <v>2323</v>
      </c>
      <c r="E30" s="65">
        <v>5</v>
      </c>
      <c r="F30" s="65"/>
      <c r="G30" s="65"/>
      <c r="H30" s="65"/>
    </row>
    <row r="31" spans="1:8" ht="15">
      <c r="A31" s="30">
        <v>8</v>
      </c>
      <c r="B31" s="65" t="s">
        <v>2220</v>
      </c>
      <c r="C31" s="65" t="s">
        <v>2221</v>
      </c>
      <c r="D31" s="65" t="s">
        <v>2323</v>
      </c>
      <c r="E31" s="65">
        <v>10</v>
      </c>
      <c r="F31" s="65"/>
      <c r="G31" s="65"/>
      <c r="H31" s="65"/>
    </row>
    <row r="32" spans="1:8" ht="15">
      <c r="A32" s="30">
        <v>9</v>
      </c>
      <c r="B32" s="65" t="s">
        <v>2222</v>
      </c>
      <c r="C32" s="65" t="s">
        <v>2223</v>
      </c>
      <c r="D32" s="65" t="s">
        <v>2323</v>
      </c>
      <c r="E32" s="65">
        <v>8</v>
      </c>
      <c r="F32" s="65"/>
      <c r="G32" s="65"/>
      <c r="H32" s="65"/>
    </row>
    <row r="33" spans="1:8" ht="15">
      <c r="A33" s="30">
        <v>10</v>
      </c>
      <c r="B33" s="65" t="s">
        <v>353</v>
      </c>
      <c r="C33" s="65" t="s">
        <v>2224</v>
      </c>
      <c r="D33" s="65" t="s">
        <v>2323</v>
      </c>
      <c r="E33" s="65">
        <v>10</v>
      </c>
      <c r="F33" s="65"/>
      <c r="G33" s="65"/>
      <c r="H33" s="65"/>
    </row>
    <row r="34" spans="1:8" ht="15">
      <c r="A34" s="30">
        <v>11</v>
      </c>
      <c r="B34" s="65" t="s">
        <v>2225</v>
      </c>
      <c r="C34" s="65" t="s">
        <v>2226</v>
      </c>
      <c r="D34" s="65" t="s">
        <v>2323</v>
      </c>
      <c r="E34" s="65">
        <v>7</v>
      </c>
      <c r="F34" s="65"/>
      <c r="G34" s="65"/>
      <c r="H34" s="65"/>
    </row>
    <row r="35" spans="1:8" ht="15">
      <c r="A35" s="30">
        <v>12</v>
      </c>
      <c r="B35" s="65" t="s">
        <v>1212</v>
      </c>
      <c r="C35" s="65" t="s">
        <v>2227</v>
      </c>
      <c r="D35" s="65" t="s">
        <v>2323</v>
      </c>
      <c r="E35" s="65">
        <v>10</v>
      </c>
      <c r="F35" s="65" t="s">
        <v>322</v>
      </c>
      <c r="G35" s="65" t="s">
        <v>593</v>
      </c>
      <c r="H35" s="65"/>
    </row>
    <row r="36" spans="1:8" ht="15">
      <c r="A36" s="30">
        <v>13</v>
      </c>
      <c r="B36" s="65" t="s">
        <v>635</v>
      </c>
      <c r="C36" s="65" t="s">
        <v>2228</v>
      </c>
      <c r="D36" s="65" t="s">
        <v>2323</v>
      </c>
      <c r="E36" s="65">
        <v>9</v>
      </c>
      <c r="F36" s="65"/>
      <c r="G36" s="65"/>
      <c r="H36" s="65"/>
    </row>
    <row r="37" spans="1:8" ht="15">
      <c r="A37" s="30">
        <v>14</v>
      </c>
      <c r="B37" s="65" t="s">
        <v>936</v>
      </c>
      <c r="C37" s="65" t="s">
        <v>2229</v>
      </c>
      <c r="D37" s="65" t="s">
        <v>2323</v>
      </c>
      <c r="E37" s="65">
        <v>25</v>
      </c>
      <c r="F37" s="65" t="s">
        <v>295</v>
      </c>
      <c r="G37" s="65"/>
      <c r="H37" s="65"/>
    </row>
    <row r="38" spans="1:8" ht="15">
      <c r="A38" s="30">
        <v>15</v>
      </c>
      <c r="B38" s="65" t="s">
        <v>2230</v>
      </c>
      <c r="C38" s="65" t="s">
        <v>2231</v>
      </c>
      <c r="D38" s="65" t="s">
        <v>2323</v>
      </c>
      <c r="E38" s="65">
        <v>7</v>
      </c>
      <c r="F38" s="65"/>
      <c r="G38" s="65"/>
      <c r="H38" s="65"/>
    </row>
    <row r="39" spans="1:8" ht="15">
      <c r="A39" s="30">
        <v>16</v>
      </c>
      <c r="B39" s="181" t="s">
        <v>1910</v>
      </c>
      <c r="C39" s="65" t="s">
        <v>2232</v>
      </c>
      <c r="D39" s="65" t="s">
        <v>2323</v>
      </c>
      <c r="E39" s="65">
        <v>10</v>
      </c>
      <c r="F39" s="65"/>
      <c r="G39" s="65"/>
      <c r="H39" s="65"/>
    </row>
    <row r="40" spans="1:8" ht="15">
      <c r="A40" s="30">
        <v>17</v>
      </c>
      <c r="B40" s="65" t="s">
        <v>2233</v>
      </c>
      <c r="C40" s="65" t="s">
        <v>2234</v>
      </c>
      <c r="D40" s="65" t="s">
        <v>2323</v>
      </c>
      <c r="E40" s="65">
        <v>4</v>
      </c>
      <c r="F40" s="65"/>
      <c r="G40" s="65"/>
      <c r="H40" s="65"/>
    </row>
    <row r="41" spans="1:8" ht="15">
      <c r="A41" s="30">
        <v>18</v>
      </c>
      <c r="B41" s="65" t="s">
        <v>2235</v>
      </c>
      <c r="C41" s="65" t="s">
        <v>2236</v>
      </c>
      <c r="D41" s="65" t="s">
        <v>2323</v>
      </c>
      <c r="E41" s="65">
        <v>5</v>
      </c>
      <c r="F41" s="65"/>
      <c r="G41" s="65"/>
      <c r="H41" s="65"/>
    </row>
    <row r="42" spans="1:8" ht="15">
      <c r="A42" s="30">
        <v>19</v>
      </c>
      <c r="B42" s="65" t="s">
        <v>2237</v>
      </c>
      <c r="C42" s="65" t="s">
        <v>2238</v>
      </c>
      <c r="D42" s="65" t="s">
        <v>2323</v>
      </c>
      <c r="E42" s="65">
        <v>10</v>
      </c>
      <c r="F42" s="65"/>
      <c r="G42" s="65"/>
      <c r="H42" s="65"/>
    </row>
    <row r="43" spans="1:8" ht="15">
      <c r="A43" s="30">
        <v>20</v>
      </c>
      <c r="B43" s="65" t="s">
        <v>2239</v>
      </c>
      <c r="C43" s="65" t="s">
        <v>2240</v>
      </c>
      <c r="D43" s="65" t="s">
        <v>2323</v>
      </c>
      <c r="E43" s="65">
        <v>4</v>
      </c>
      <c r="F43" s="65"/>
      <c r="G43" s="65"/>
      <c r="H43" s="65"/>
    </row>
    <row r="44" spans="1:8" ht="15">
      <c r="A44" s="30">
        <v>21</v>
      </c>
      <c r="B44" s="65" t="s">
        <v>2241</v>
      </c>
      <c r="C44" s="65" t="s">
        <v>2242</v>
      </c>
      <c r="D44" s="65" t="s">
        <v>2323</v>
      </c>
      <c r="E44" s="65">
        <v>26</v>
      </c>
      <c r="F44" s="65"/>
      <c r="G44" s="65"/>
      <c r="H44" s="65"/>
    </row>
    <row r="45" spans="1:8" ht="15">
      <c r="A45" s="30">
        <v>22</v>
      </c>
      <c r="B45" s="65" t="s">
        <v>2243</v>
      </c>
      <c r="C45" s="65" t="s">
        <v>2244</v>
      </c>
      <c r="D45" s="65" t="s">
        <v>2323</v>
      </c>
      <c r="E45" s="65">
        <v>9</v>
      </c>
      <c r="F45" s="65" t="s">
        <v>322</v>
      </c>
      <c r="G45" s="65" t="s">
        <v>593</v>
      </c>
      <c r="H45" s="65"/>
    </row>
    <row r="46" spans="1:8" ht="15">
      <c r="A46" s="30">
        <v>23</v>
      </c>
      <c r="B46" s="65" t="s">
        <v>2245</v>
      </c>
      <c r="C46" s="65" t="s">
        <v>2246</v>
      </c>
      <c r="D46" s="65" t="s">
        <v>2323</v>
      </c>
      <c r="E46" s="65">
        <v>4</v>
      </c>
      <c r="F46" s="65" t="s">
        <v>295</v>
      </c>
      <c r="G46" s="65"/>
      <c r="H46" s="65"/>
    </row>
    <row r="47" spans="1:8" ht="15">
      <c r="A47" s="30">
        <v>24</v>
      </c>
      <c r="B47" s="65" t="s">
        <v>2250</v>
      </c>
      <c r="C47" s="65" t="s">
        <v>2251</v>
      </c>
      <c r="D47" s="65" t="s">
        <v>2323</v>
      </c>
      <c r="E47" s="65">
        <v>8</v>
      </c>
      <c r="F47" s="65" t="s">
        <v>295</v>
      </c>
      <c r="G47" s="65"/>
      <c r="H47" s="65" t="s">
        <v>586</v>
      </c>
    </row>
    <row r="48" spans="1:8" ht="15">
      <c r="A48" s="30">
        <v>25</v>
      </c>
      <c r="B48" s="65" t="s">
        <v>2322</v>
      </c>
      <c r="C48" s="65" t="s">
        <v>2321</v>
      </c>
      <c r="D48" s="65" t="s">
        <v>2323</v>
      </c>
      <c r="E48" s="65">
        <v>10</v>
      </c>
      <c r="F48" s="65"/>
      <c r="G48" s="65"/>
      <c r="H48" s="65"/>
    </row>
    <row r="49" spans="1:8" ht="15">
      <c r="A49" s="30">
        <v>26</v>
      </c>
      <c r="B49" s="65" t="s">
        <v>2253</v>
      </c>
      <c r="C49" s="65" t="s">
        <v>2254</v>
      </c>
      <c r="D49" s="65" t="s">
        <v>2323</v>
      </c>
      <c r="E49" s="65">
        <v>20</v>
      </c>
      <c r="F49" s="65"/>
      <c r="G49" s="65"/>
      <c r="H49" s="65"/>
    </row>
    <row r="50" spans="1:8" ht="15">
      <c r="A50" s="30">
        <v>27</v>
      </c>
      <c r="B50" s="181" t="s">
        <v>1950</v>
      </c>
      <c r="C50" s="65" t="s">
        <v>2255</v>
      </c>
      <c r="D50" s="65" t="s">
        <v>2323</v>
      </c>
      <c r="E50" s="65">
        <v>10</v>
      </c>
      <c r="F50" s="65" t="s">
        <v>322</v>
      </c>
      <c r="G50" s="65" t="s">
        <v>593</v>
      </c>
      <c r="H50" s="65"/>
    </row>
    <row r="51" spans="1:8" ht="15">
      <c r="A51" s="30">
        <v>28</v>
      </c>
      <c r="B51" s="181" t="s">
        <v>2256</v>
      </c>
      <c r="C51" s="65" t="s">
        <v>2257</v>
      </c>
      <c r="D51" s="65" t="s">
        <v>2323</v>
      </c>
      <c r="E51" s="65">
        <v>10</v>
      </c>
      <c r="F51" s="65" t="s">
        <v>295</v>
      </c>
      <c r="G51" s="65"/>
      <c r="H51" s="65" t="s">
        <v>586</v>
      </c>
    </row>
    <row r="52" spans="1:8" ht="15">
      <c r="A52" s="30">
        <v>29</v>
      </c>
      <c r="B52" s="181" t="s">
        <v>2258</v>
      </c>
      <c r="C52" s="65" t="s">
        <v>2205</v>
      </c>
      <c r="D52" s="65" t="s">
        <v>2323</v>
      </c>
      <c r="E52" s="65">
        <v>25</v>
      </c>
      <c r="F52" s="65"/>
      <c r="G52" s="65"/>
      <c r="H52" s="65"/>
    </row>
    <row r="53" spans="1:8" ht="15">
      <c r="A53" s="30">
        <v>30</v>
      </c>
      <c r="B53" s="65" t="s">
        <v>2253</v>
      </c>
      <c r="C53" s="65" t="s">
        <v>2259</v>
      </c>
      <c r="D53" s="65" t="s">
        <v>2323</v>
      </c>
      <c r="E53" s="65">
        <v>15</v>
      </c>
      <c r="F53" s="65"/>
      <c r="G53" s="65"/>
      <c r="H53" s="65"/>
    </row>
    <row r="54" spans="1:8" ht="15">
      <c r="A54" s="30">
        <v>31</v>
      </c>
      <c r="B54" s="65" t="s">
        <v>2260</v>
      </c>
      <c r="C54" s="65" t="s">
        <v>2261</v>
      </c>
      <c r="D54" s="65" t="s">
        <v>2323</v>
      </c>
      <c r="E54" s="65">
        <v>30</v>
      </c>
      <c r="F54" s="65"/>
      <c r="G54" s="65"/>
      <c r="H54" s="65"/>
    </row>
    <row r="55" spans="1:8" ht="15">
      <c r="A55" s="30">
        <v>32</v>
      </c>
      <c r="B55" s="65" t="s">
        <v>2149</v>
      </c>
      <c r="C55" s="65" t="s">
        <v>2262</v>
      </c>
      <c r="D55" s="65" t="s">
        <v>2323</v>
      </c>
      <c r="E55" s="65">
        <v>8</v>
      </c>
      <c r="F55" s="65" t="s">
        <v>322</v>
      </c>
      <c r="G55" s="65" t="s">
        <v>310</v>
      </c>
      <c r="H55" s="65"/>
    </row>
    <row r="56" spans="1:8" ht="15">
      <c r="A56" s="30">
        <v>33</v>
      </c>
      <c r="B56" s="65" t="s">
        <v>2225</v>
      </c>
      <c r="C56" s="65" t="s">
        <v>2263</v>
      </c>
      <c r="D56" s="65" t="s">
        <v>2323</v>
      </c>
      <c r="E56" s="65">
        <v>13</v>
      </c>
      <c r="F56" s="65"/>
      <c r="G56" s="65"/>
      <c r="H56" s="65"/>
    </row>
    <row r="57" spans="1:8" ht="15">
      <c r="A57" s="30">
        <v>34</v>
      </c>
      <c r="B57" s="65" t="s">
        <v>2264</v>
      </c>
      <c r="C57" s="65" t="s">
        <v>2265</v>
      </c>
      <c r="D57" s="65" t="s">
        <v>2323</v>
      </c>
      <c r="E57" s="65">
        <v>17</v>
      </c>
      <c r="F57" s="65"/>
      <c r="G57" s="65"/>
      <c r="H57" s="65"/>
    </row>
    <row r="58" spans="1:8" ht="15">
      <c r="A58" s="30">
        <v>35</v>
      </c>
      <c r="B58" s="65" t="s">
        <v>2266</v>
      </c>
      <c r="C58" s="65" t="s">
        <v>2267</v>
      </c>
      <c r="D58" s="65" t="s">
        <v>2323</v>
      </c>
      <c r="E58" s="65">
        <v>27</v>
      </c>
      <c r="F58" s="65"/>
      <c r="G58" s="65"/>
      <c r="H58" s="65"/>
    </row>
    <row r="59" spans="1:8" ht="15">
      <c r="A59" s="30">
        <v>36</v>
      </c>
      <c r="B59" s="65" t="s">
        <v>2268</v>
      </c>
      <c r="C59" s="65" t="s">
        <v>2269</v>
      </c>
      <c r="D59" s="65" t="s">
        <v>2323</v>
      </c>
      <c r="E59" s="65">
        <v>16</v>
      </c>
      <c r="F59" s="65"/>
      <c r="G59" s="65"/>
      <c r="H59" s="65"/>
    </row>
    <row r="60" spans="1:8" ht="15">
      <c r="A60" s="30">
        <v>37</v>
      </c>
      <c r="B60" s="65" t="s">
        <v>2270</v>
      </c>
      <c r="C60" s="65" t="s">
        <v>2271</v>
      </c>
      <c r="D60" s="65" t="s">
        <v>2323</v>
      </c>
      <c r="E60" s="65">
        <v>15</v>
      </c>
      <c r="F60" s="65"/>
      <c r="G60" s="65"/>
      <c r="H60" s="65"/>
    </row>
    <row r="61" spans="1:8" ht="15">
      <c r="A61" s="30">
        <v>38</v>
      </c>
      <c r="B61" s="181" t="s">
        <v>2272</v>
      </c>
      <c r="C61" s="65" t="s">
        <v>2273</v>
      </c>
      <c r="D61" s="65" t="s">
        <v>2323</v>
      </c>
      <c r="E61" s="65">
        <v>6</v>
      </c>
      <c r="F61" s="65"/>
      <c r="G61" s="65"/>
      <c r="H61" s="65"/>
    </row>
    <row r="62" spans="1:8" ht="15">
      <c r="A62" s="30">
        <v>39</v>
      </c>
      <c r="B62" s="65" t="s">
        <v>2252</v>
      </c>
      <c r="C62" s="65" t="s">
        <v>2274</v>
      </c>
      <c r="D62" s="65" t="s">
        <v>2323</v>
      </c>
      <c r="E62" s="65">
        <v>16</v>
      </c>
      <c r="F62" s="65"/>
      <c r="G62" s="65"/>
      <c r="H62" s="65"/>
    </row>
    <row r="63" spans="1:8" ht="15">
      <c r="A63" s="30">
        <v>40</v>
      </c>
      <c r="B63" s="65" t="s">
        <v>2275</v>
      </c>
      <c r="C63" s="65" t="s">
        <v>2276</v>
      </c>
      <c r="D63" s="65" t="s">
        <v>2323</v>
      </c>
      <c r="E63" s="65">
        <v>10</v>
      </c>
      <c r="F63" s="65"/>
      <c r="G63" s="65"/>
      <c r="H63" s="65"/>
    </row>
    <row r="64" spans="1:8" ht="15">
      <c r="A64" s="30">
        <v>41</v>
      </c>
      <c r="B64" s="65" t="s">
        <v>2277</v>
      </c>
      <c r="C64" s="65" t="s">
        <v>2278</v>
      </c>
      <c r="D64" s="65" t="s">
        <v>2323</v>
      </c>
      <c r="E64" s="65">
        <v>7</v>
      </c>
      <c r="F64" s="65"/>
      <c r="G64" s="65"/>
      <c r="H64" s="65"/>
    </row>
    <row r="65" spans="1:8" ht="15">
      <c r="A65" s="30">
        <v>42</v>
      </c>
      <c r="B65" s="65" t="s">
        <v>335</v>
      </c>
      <c r="C65" s="65" t="s">
        <v>2279</v>
      </c>
      <c r="D65" s="65" t="s">
        <v>2323</v>
      </c>
      <c r="E65" s="65">
        <v>12</v>
      </c>
      <c r="F65" s="65"/>
      <c r="G65" s="65"/>
      <c r="H65" s="65"/>
    </row>
    <row r="66" spans="1:8" ht="15">
      <c r="A66" s="30">
        <v>43</v>
      </c>
      <c r="B66" s="181" t="s">
        <v>2280</v>
      </c>
      <c r="C66" s="65" t="s">
        <v>2281</v>
      </c>
      <c r="D66" s="65" t="s">
        <v>2323</v>
      </c>
      <c r="E66" s="65">
        <v>10</v>
      </c>
      <c r="F66" s="65"/>
      <c r="G66" s="65"/>
      <c r="H66" s="65" t="s">
        <v>296</v>
      </c>
    </row>
    <row r="67" spans="1:8" ht="15">
      <c r="A67" s="30">
        <v>44</v>
      </c>
      <c r="B67" s="65" t="s">
        <v>2149</v>
      </c>
      <c r="C67" s="65" t="s">
        <v>2282</v>
      </c>
      <c r="D67" s="65" t="s">
        <v>2323</v>
      </c>
      <c r="E67" s="65">
        <v>18</v>
      </c>
      <c r="F67" s="65"/>
      <c r="G67" s="65"/>
      <c r="H67" s="65"/>
    </row>
    <row r="68" spans="1:8" ht="15">
      <c r="A68" s="30">
        <v>45</v>
      </c>
      <c r="B68" s="65" t="s">
        <v>2283</v>
      </c>
      <c r="C68" s="65" t="s">
        <v>2284</v>
      </c>
      <c r="D68" s="65" t="s">
        <v>2323</v>
      </c>
      <c r="E68" s="65">
        <v>7</v>
      </c>
      <c r="F68" s="65"/>
      <c r="G68" s="65"/>
      <c r="H68" s="65"/>
    </row>
    <row r="69" spans="1:8" ht="15">
      <c r="A69" s="30">
        <v>46</v>
      </c>
      <c r="B69" s="65" t="s">
        <v>2285</v>
      </c>
      <c r="C69" s="65" t="s">
        <v>2286</v>
      </c>
      <c r="D69" s="65" t="s">
        <v>2323</v>
      </c>
      <c r="E69" s="65">
        <v>5</v>
      </c>
      <c r="F69" s="65"/>
      <c r="G69" s="65"/>
      <c r="H69" s="65"/>
    </row>
    <row r="70" spans="1:8" ht="15">
      <c r="A70" s="30">
        <v>47</v>
      </c>
      <c r="B70" s="65" t="s">
        <v>2287</v>
      </c>
      <c r="C70" s="65" t="s">
        <v>2288</v>
      </c>
      <c r="D70" s="65" t="s">
        <v>2323</v>
      </c>
      <c r="E70" s="65">
        <v>8</v>
      </c>
      <c r="F70" s="65"/>
      <c r="G70" s="65"/>
      <c r="H70" s="65"/>
    </row>
    <row r="71" spans="1:8" ht="15">
      <c r="A71" s="30">
        <v>48</v>
      </c>
      <c r="B71" s="65" t="s">
        <v>2289</v>
      </c>
      <c r="C71" s="65" t="s">
        <v>2290</v>
      </c>
      <c r="D71" s="65" t="s">
        <v>2323</v>
      </c>
      <c r="E71" s="65">
        <v>3</v>
      </c>
      <c r="F71" s="65"/>
      <c r="G71" s="65"/>
      <c r="H71" s="65"/>
    </row>
    <row r="72" spans="1:8" ht="15">
      <c r="A72" s="30">
        <v>49</v>
      </c>
      <c r="B72" s="65" t="s">
        <v>2291</v>
      </c>
      <c r="C72" s="65" t="s">
        <v>2292</v>
      </c>
      <c r="D72" s="65" t="s">
        <v>2323</v>
      </c>
      <c r="E72" s="65">
        <v>18</v>
      </c>
      <c r="F72" s="65"/>
      <c r="G72" s="65"/>
      <c r="H72" s="65"/>
    </row>
    <row r="73" spans="1:8" ht="15">
      <c r="A73" s="30">
        <v>50</v>
      </c>
      <c r="B73" s="65" t="s">
        <v>2293</v>
      </c>
      <c r="C73" s="65" t="s">
        <v>2294</v>
      </c>
      <c r="D73" s="65" t="s">
        <v>2323</v>
      </c>
      <c r="E73" s="65">
        <v>5</v>
      </c>
      <c r="F73" s="65" t="s">
        <v>322</v>
      </c>
      <c r="G73" s="65" t="s">
        <v>593</v>
      </c>
      <c r="H73" s="65"/>
    </row>
    <row r="74" spans="1:8" ht="15">
      <c r="A74" s="30">
        <v>51</v>
      </c>
      <c r="B74" s="65" t="s">
        <v>1968</v>
      </c>
      <c r="C74" s="65" t="s">
        <v>2295</v>
      </c>
      <c r="D74" s="65" t="s">
        <v>2323</v>
      </c>
      <c r="E74" s="65">
        <v>13</v>
      </c>
      <c r="F74" s="65" t="s">
        <v>295</v>
      </c>
      <c r="G74" s="65"/>
      <c r="H74" s="65"/>
    </row>
    <row r="75" spans="1:8" ht="15">
      <c r="A75" s="30">
        <v>52</v>
      </c>
      <c r="B75" s="65" t="s">
        <v>1185</v>
      </c>
      <c r="C75" s="65" t="s">
        <v>2296</v>
      </c>
      <c r="D75" s="65" t="s">
        <v>2323</v>
      </c>
      <c r="E75" s="65">
        <v>10</v>
      </c>
      <c r="F75" s="65"/>
      <c r="G75" s="65"/>
      <c r="H75" s="65"/>
    </row>
    <row r="76" spans="1:8" ht="15">
      <c r="A76" s="30">
        <v>53</v>
      </c>
      <c r="B76" s="65" t="s">
        <v>1257</v>
      </c>
      <c r="C76" s="65" t="s">
        <v>2297</v>
      </c>
      <c r="D76" s="65" t="s">
        <v>2323</v>
      </c>
      <c r="E76" s="65">
        <v>4</v>
      </c>
      <c r="F76" s="65"/>
      <c r="G76" s="65"/>
      <c r="H76" s="65"/>
    </row>
    <row r="77" spans="1:8" ht="15">
      <c r="A77" s="30">
        <v>54</v>
      </c>
      <c r="B77" s="181" t="s">
        <v>1062</v>
      </c>
      <c r="C77" s="65" t="s">
        <v>2298</v>
      </c>
      <c r="D77" s="65" t="s">
        <v>2323</v>
      </c>
      <c r="E77" s="65">
        <v>6</v>
      </c>
      <c r="F77" s="65"/>
      <c r="G77" s="65"/>
      <c r="H77" s="65" t="s">
        <v>586</v>
      </c>
    </row>
    <row r="78" spans="1:8" ht="15">
      <c r="A78" s="30">
        <v>55</v>
      </c>
      <c r="B78" s="65" t="s">
        <v>2299</v>
      </c>
      <c r="C78" s="65" t="s">
        <v>2300</v>
      </c>
      <c r="D78" s="65" t="s">
        <v>2323</v>
      </c>
      <c r="E78" s="65">
        <v>20</v>
      </c>
      <c r="F78" s="65"/>
      <c r="G78" s="65"/>
      <c r="H78" s="65" t="s">
        <v>586</v>
      </c>
    </row>
    <row r="79" spans="1:8" ht="15">
      <c r="A79" s="30">
        <v>56</v>
      </c>
      <c r="B79" s="65" t="s">
        <v>2301</v>
      </c>
      <c r="C79" s="65" t="s">
        <v>2302</v>
      </c>
      <c r="D79" s="65" t="s">
        <v>2323</v>
      </c>
      <c r="E79" s="65">
        <v>15</v>
      </c>
      <c r="F79" s="65"/>
      <c r="G79" s="65"/>
      <c r="H79" s="65"/>
    </row>
    <row r="80" spans="1:8" ht="15">
      <c r="A80" s="30">
        <v>57</v>
      </c>
      <c r="B80" s="65" t="s">
        <v>1014</v>
      </c>
      <c r="C80" s="65" t="s">
        <v>2303</v>
      </c>
      <c r="D80" s="65" t="s">
        <v>2323</v>
      </c>
      <c r="E80" s="65">
        <v>10</v>
      </c>
      <c r="F80" s="65"/>
      <c r="G80" s="65"/>
      <c r="H80" s="65"/>
    </row>
    <row r="81" spans="1:8" ht="15">
      <c r="A81" s="30">
        <v>58</v>
      </c>
      <c r="B81" s="65" t="s">
        <v>2304</v>
      </c>
      <c r="C81" s="65" t="s">
        <v>2305</v>
      </c>
      <c r="D81" s="65" t="s">
        <v>2323</v>
      </c>
      <c r="E81" s="65">
        <v>26</v>
      </c>
      <c r="F81" s="65"/>
      <c r="G81" s="65"/>
      <c r="H81" s="65"/>
    </row>
    <row r="82" spans="1:8" ht="15">
      <c r="A82" s="30">
        <v>59</v>
      </c>
      <c r="B82" s="65" t="s">
        <v>2306</v>
      </c>
      <c r="C82" s="65" t="s">
        <v>2307</v>
      </c>
      <c r="D82" s="65" t="s">
        <v>2323</v>
      </c>
      <c r="E82" s="65">
        <v>7</v>
      </c>
      <c r="F82" s="65"/>
      <c r="G82" s="65"/>
      <c r="H82" s="65"/>
    </row>
    <row r="83" spans="1:8" ht="15">
      <c r="A83" s="30">
        <v>60</v>
      </c>
      <c r="B83" s="65" t="s">
        <v>2308</v>
      </c>
      <c r="C83" s="65" t="s">
        <v>2309</v>
      </c>
      <c r="D83" s="65" t="s">
        <v>2323</v>
      </c>
      <c r="E83" s="65">
        <v>10</v>
      </c>
      <c r="F83" s="65"/>
      <c r="G83" s="65"/>
      <c r="H83" s="65"/>
    </row>
    <row r="84" spans="1:8" ht="15">
      <c r="A84" s="30">
        <v>61</v>
      </c>
      <c r="B84" s="65" t="s">
        <v>2310</v>
      </c>
      <c r="C84" s="65" t="s">
        <v>2311</v>
      </c>
      <c r="D84" s="65" t="s">
        <v>2323</v>
      </c>
      <c r="E84" s="65">
        <v>6</v>
      </c>
      <c r="F84" s="65"/>
      <c r="G84" s="65"/>
      <c r="H84" s="65"/>
    </row>
    <row r="85" spans="1:8" ht="15">
      <c r="A85" s="30">
        <v>62</v>
      </c>
      <c r="B85" s="65" t="s">
        <v>2312</v>
      </c>
      <c r="C85" s="65" t="s">
        <v>2313</v>
      </c>
      <c r="D85" s="65" t="s">
        <v>2323</v>
      </c>
      <c r="E85" s="65">
        <v>13</v>
      </c>
      <c r="F85" s="65"/>
      <c r="G85" s="65"/>
      <c r="H85" s="65"/>
    </row>
    <row r="86" spans="1:8" ht="15">
      <c r="A86" s="30">
        <v>63</v>
      </c>
      <c r="B86" s="65" t="s">
        <v>2308</v>
      </c>
      <c r="C86" s="65" t="s">
        <v>2314</v>
      </c>
      <c r="D86" s="65" t="s">
        <v>2323</v>
      </c>
      <c r="E86" s="65">
        <v>10</v>
      </c>
      <c r="F86" s="65"/>
      <c r="G86" s="65"/>
      <c r="H86" s="65"/>
    </row>
    <row r="87" spans="1:8" ht="15">
      <c r="A87" s="30">
        <v>64</v>
      </c>
      <c r="B87" s="65" t="s">
        <v>2315</v>
      </c>
      <c r="C87" s="65" t="s">
        <v>2316</v>
      </c>
      <c r="D87" s="65" t="s">
        <v>2323</v>
      </c>
      <c r="E87" s="65">
        <v>11</v>
      </c>
      <c r="F87" s="65"/>
      <c r="G87" s="65"/>
      <c r="H87" s="65"/>
    </row>
    <row r="88" spans="1:8" ht="15">
      <c r="A88" s="30">
        <v>65</v>
      </c>
      <c r="B88" s="65" t="s">
        <v>2317</v>
      </c>
      <c r="C88" s="65" t="s">
        <v>2318</v>
      </c>
      <c r="D88" s="65" t="s">
        <v>2323</v>
      </c>
      <c r="E88" s="65">
        <v>3</v>
      </c>
      <c r="F88" s="65" t="s">
        <v>322</v>
      </c>
      <c r="G88" s="65" t="s">
        <v>1564</v>
      </c>
      <c r="H88" s="65"/>
    </row>
    <row r="89" spans="1:8" ht="15">
      <c r="A89" s="30">
        <v>66</v>
      </c>
      <c r="B89" s="65" t="s">
        <v>2319</v>
      </c>
      <c r="C89" s="65" t="s">
        <v>2320</v>
      </c>
      <c r="D89" s="65" t="s">
        <v>2323</v>
      </c>
      <c r="E89" s="65">
        <v>7</v>
      </c>
      <c r="F89" s="65"/>
      <c r="G89" s="65"/>
      <c r="H89" s="65"/>
    </row>
    <row r="90" spans="1:8">
      <c r="A90" s="30">
        <v>67</v>
      </c>
      <c r="B90" s="35"/>
      <c r="C90" s="35"/>
      <c r="D90" s="35"/>
      <c r="E90" s="35"/>
      <c r="F90" s="35"/>
      <c r="G90" s="35"/>
      <c r="H90" s="35"/>
    </row>
    <row r="91" spans="1:8">
      <c r="A91" s="30">
        <v>68</v>
      </c>
      <c r="B91" s="35"/>
      <c r="C91" s="35"/>
      <c r="D91" s="35"/>
      <c r="E91" s="35"/>
      <c r="F91" s="35"/>
      <c r="G91" s="35"/>
      <c r="H91" s="35"/>
    </row>
    <row r="92" spans="1:8">
      <c r="A92" s="30">
        <v>69</v>
      </c>
      <c r="B92" s="35"/>
      <c r="C92" s="35"/>
      <c r="D92" s="35"/>
      <c r="E92" s="35"/>
      <c r="F92" s="35"/>
      <c r="G92" s="35"/>
      <c r="H92" s="35"/>
    </row>
    <row r="93" spans="1:8">
      <c r="A93" s="30">
        <v>70</v>
      </c>
      <c r="B93" s="35"/>
      <c r="C93" s="35"/>
      <c r="D93" s="35"/>
      <c r="E93" s="35"/>
      <c r="F93" s="35"/>
      <c r="G93" s="35"/>
      <c r="H93" s="35"/>
    </row>
    <row r="94" spans="1:8">
      <c r="A94" s="31" t="s">
        <v>362</v>
      </c>
    </row>
    <row r="95" spans="1:8">
      <c r="A95" s="30" t="s">
        <v>363</v>
      </c>
      <c r="B95" s="32"/>
      <c r="D95" s="50"/>
      <c r="E95" s="50"/>
      <c r="F95" s="50"/>
      <c r="G95" s="50"/>
    </row>
    <row r="96" spans="1:8">
      <c r="A96" s="30" t="s">
        <v>364</v>
      </c>
      <c r="D96" s="50"/>
      <c r="E96" s="50"/>
      <c r="F96" s="50"/>
      <c r="G96" s="50"/>
    </row>
    <row r="97" spans="1:7">
      <c r="A97" s="30" t="s">
        <v>365</v>
      </c>
      <c r="D97" s="50"/>
      <c r="E97" s="50"/>
      <c r="F97" s="50"/>
      <c r="G97" s="50"/>
    </row>
    <row r="98" spans="1:7">
      <c r="A98" s="32" t="s">
        <v>366</v>
      </c>
      <c r="C98" s="50"/>
      <c r="E98" s="51"/>
      <c r="G98" s="51"/>
    </row>
    <row r="99" spans="1:7" ht="16" customHeight="1">
      <c r="A99" s="51"/>
      <c r="B99" s="51"/>
      <c r="C99" s="30" t="s">
        <v>368</v>
      </c>
      <c r="D99" s="51" t="str">
        <f>+D4</f>
        <v>M. SULEMAN</v>
      </c>
      <c r="E99" s="30" t="s">
        <v>369</v>
      </c>
      <c r="F99" s="107" t="str">
        <f>+E4</f>
        <v>0308-1405556</v>
      </c>
      <c r="G99" s="30" t="s">
        <v>370</v>
      </c>
    </row>
    <row r="100" spans="1:7" ht="108" customHeight="1">
      <c r="A100" s="193" t="s">
        <v>371</v>
      </c>
      <c r="B100" s="233"/>
      <c r="E100" s="50"/>
      <c r="G100" s="50"/>
    </row>
    <row r="101" spans="1:7" ht="16" customHeight="1">
      <c r="A101" s="51"/>
      <c r="B101" s="51"/>
      <c r="C101" s="30" t="s">
        <v>368</v>
      </c>
      <c r="D101" s="107" t="s">
        <v>2324</v>
      </c>
      <c r="E101" s="30" t="s">
        <v>369</v>
      </c>
      <c r="F101" s="107" t="s">
        <v>2209</v>
      </c>
      <c r="G101" s="30" t="s">
        <v>370</v>
      </c>
    </row>
    <row r="102" spans="1:7">
      <c r="A102" s="32" t="s">
        <v>374</v>
      </c>
    </row>
    <row r="104" spans="1:7">
      <c r="A104" s="32" t="s">
        <v>375</v>
      </c>
    </row>
    <row r="105" spans="1:7">
      <c r="B105" s="52" t="s">
        <v>33</v>
      </c>
      <c r="C105" s="52" t="s">
        <v>376</v>
      </c>
      <c r="E105" s="64" t="s">
        <v>377</v>
      </c>
      <c r="G105" s="52" t="s">
        <v>378</v>
      </c>
    </row>
    <row r="106" spans="1:7">
      <c r="A106" s="30">
        <v>1</v>
      </c>
      <c r="B106" s="30" t="s">
        <v>379</v>
      </c>
      <c r="E106" s="30" t="s">
        <v>380</v>
      </c>
      <c r="G106" s="35" t="s">
        <v>381</v>
      </c>
    </row>
    <row r="107" spans="1:7">
      <c r="A107" s="30">
        <v>2</v>
      </c>
      <c r="B107" s="30" t="s">
        <v>382</v>
      </c>
      <c r="E107" s="30" t="s">
        <v>383</v>
      </c>
      <c r="G107" s="35" t="s">
        <v>384</v>
      </c>
    </row>
    <row r="108" spans="1:7">
      <c r="A108" s="30">
        <v>3</v>
      </c>
      <c r="B108" s="30" t="s">
        <v>385</v>
      </c>
      <c r="E108" s="30" t="s">
        <v>386</v>
      </c>
      <c r="G108" s="35" t="s">
        <v>381</v>
      </c>
    </row>
    <row r="109" spans="1:7">
      <c r="A109" s="30">
        <v>4</v>
      </c>
      <c r="B109" s="30" t="s">
        <v>387</v>
      </c>
      <c r="E109" s="30" t="s">
        <v>383</v>
      </c>
      <c r="G109" s="35" t="s">
        <v>384</v>
      </c>
    </row>
    <row r="110" spans="1:7">
      <c r="A110" s="30">
        <v>5</v>
      </c>
      <c r="B110" s="30" t="s">
        <v>388</v>
      </c>
      <c r="E110" s="30" t="s">
        <v>389</v>
      </c>
      <c r="G110" s="35" t="s">
        <v>295</v>
      </c>
    </row>
    <row r="111" spans="1:7">
      <c r="A111" s="30">
        <v>6</v>
      </c>
      <c r="B111" s="30" t="s">
        <v>390</v>
      </c>
      <c r="E111" s="30" t="s">
        <v>391</v>
      </c>
      <c r="G111" s="35" t="s">
        <v>295</v>
      </c>
    </row>
    <row r="112" spans="1:7">
      <c r="A112" s="32" t="s">
        <v>392</v>
      </c>
    </row>
    <row r="113" spans="1:7">
      <c r="B113" s="52" t="s">
        <v>393</v>
      </c>
      <c r="E113" s="64" t="s">
        <v>394</v>
      </c>
      <c r="G113" s="52" t="s">
        <v>378</v>
      </c>
    </row>
    <row r="114" spans="1:7">
      <c r="A114" s="30">
        <v>1</v>
      </c>
      <c r="B114" s="30" t="s">
        <v>395</v>
      </c>
      <c r="E114" s="30" t="s">
        <v>396</v>
      </c>
      <c r="G114" s="35">
        <v>46</v>
      </c>
    </row>
    <row r="115" spans="1:7">
      <c r="A115" s="30">
        <v>2</v>
      </c>
      <c r="B115" s="30" t="s">
        <v>397</v>
      </c>
      <c r="E115" s="30" t="s">
        <v>396</v>
      </c>
      <c r="G115" s="35">
        <v>14</v>
      </c>
    </row>
    <row r="116" spans="1:7">
      <c r="A116" s="30">
        <v>3</v>
      </c>
      <c r="B116" s="30" t="s">
        <v>398</v>
      </c>
      <c r="E116" s="30" t="s">
        <v>396</v>
      </c>
      <c r="G116" s="35">
        <v>6</v>
      </c>
    </row>
    <row r="117" spans="1:7">
      <c r="A117" s="30">
        <v>4</v>
      </c>
      <c r="B117" s="30" t="s">
        <v>399</v>
      </c>
      <c r="E117" s="30" t="s">
        <v>396</v>
      </c>
      <c r="G117" s="35"/>
    </row>
    <row r="118" spans="1:7">
      <c r="A118" s="30">
        <v>5</v>
      </c>
      <c r="B118" s="30" t="s">
        <v>400</v>
      </c>
      <c r="E118" s="30" t="s">
        <v>396</v>
      </c>
      <c r="G118" s="35">
        <v>632</v>
      </c>
    </row>
    <row r="119" spans="1:7">
      <c r="A119" s="30">
        <v>6</v>
      </c>
      <c r="B119" s="30" t="s">
        <v>401</v>
      </c>
      <c r="E119" s="30" t="s">
        <v>396</v>
      </c>
      <c r="G119" s="35">
        <v>43</v>
      </c>
    </row>
    <row r="120" spans="1:7">
      <c r="A120" s="30">
        <v>7</v>
      </c>
      <c r="B120" s="30" t="s">
        <v>402</v>
      </c>
      <c r="E120" s="83" t="s">
        <v>403</v>
      </c>
      <c r="G120" s="35" t="s">
        <v>1436</v>
      </c>
    </row>
    <row r="121" spans="1:7">
      <c r="A121" s="30">
        <v>8</v>
      </c>
      <c r="B121" s="30" t="s">
        <v>404</v>
      </c>
      <c r="E121" s="83" t="s">
        <v>405</v>
      </c>
      <c r="G121" s="35" t="s">
        <v>1026</v>
      </c>
    </row>
    <row r="122" spans="1:7">
      <c r="A122" s="32" t="s">
        <v>406</v>
      </c>
    </row>
    <row r="123" spans="1:7">
      <c r="B123" s="52" t="s">
        <v>393</v>
      </c>
      <c r="G123" s="52" t="s">
        <v>378</v>
      </c>
    </row>
    <row r="124" spans="1:7">
      <c r="A124" s="30">
        <v>1</v>
      </c>
      <c r="B124" s="30" t="s">
        <v>407</v>
      </c>
      <c r="G124" s="35"/>
    </row>
    <row r="125" spans="1:7">
      <c r="A125" s="30">
        <v>2</v>
      </c>
      <c r="B125" s="30" t="s">
        <v>408</v>
      </c>
      <c r="E125" s="83" t="s">
        <v>409</v>
      </c>
      <c r="G125" s="35"/>
    </row>
    <row r="126" spans="1:7">
      <c r="A126" s="30">
        <v>3</v>
      </c>
      <c r="B126" s="30" t="s">
        <v>411</v>
      </c>
      <c r="E126" s="83" t="s">
        <v>412</v>
      </c>
      <c r="G126" s="35"/>
    </row>
    <row r="127" spans="1:7">
      <c r="A127" s="30">
        <v>4</v>
      </c>
      <c r="B127" s="32" t="s">
        <v>413</v>
      </c>
      <c r="G127" s="35"/>
    </row>
    <row r="128" spans="1:7">
      <c r="B128" s="52" t="s">
        <v>393</v>
      </c>
      <c r="F128" s="52" t="s">
        <v>414</v>
      </c>
    </row>
    <row r="129" spans="1:8">
      <c r="A129" s="30">
        <v>1</v>
      </c>
      <c r="B129" s="30" t="s">
        <v>415</v>
      </c>
      <c r="E129" s="83" t="s">
        <v>416</v>
      </c>
      <c r="F129" s="50"/>
      <c r="G129" s="50" t="s">
        <v>295</v>
      </c>
      <c r="H129" s="50"/>
    </row>
    <row r="130" spans="1:8">
      <c r="A130" s="30">
        <v>2</v>
      </c>
      <c r="B130" s="30" t="s">
        <v>417</v>
      </c>
      <c r="F130" s="50"/>
      <c r="G130" s="50"/>
      <c r="H130" s="50"/>
    </row>
    <row r="131" spans="1:8">
      <c r="A131" s="30">
        <v>3</v>
      </c>
      <c r="B131" s="30" t="s">
        <v>418</v>
      </c>
      <c r="D131" s="33" t="s">
        <v>419</v>
      </c>
      <c r="F131" s="50"/>
      <c r="G131" s="50" t="s">
        <v>2247</v>
      </c>
      <c r="H131" s="50"/>
    </row>
    <row r="132" spans="1:8">
      <c r="A132" s="30">
        <v>4</v>
      </c>
      <c r="B132" s="30" t="s">
        <v>421</v>
      </c>
      <c r="F132" s="50"/>
      <c r="G132" s="50"/>
      <c r="H132" s="50"/>
    </row>
    <row r="133" spans="1:8">
      <c r="A133" s="30">
        <v>5</v>
      </c>
      <c r="B133" s="30" t="s">
        <v>422</v>
      </c>
      <c r="F133" s="50" t="s">
        <v>2249</v>
      </c>
      <c r="G133" s="50" t="s">
        <v>2248</v>
      </c>
      <c r="H133" s="50"/>
    </row>
  </sheetData>
  <mergeCells count="6">
    <mergeCell ref="A6:B6"/>
    <mergeCell ref="F6:G6"/>
    <mergeCell ref="A7:B7"/>
    <mergeCell ref="F7:G7"/>
    <mergeCell ref="A8:B8"/>
    <mergeCell ref="F8:G8"/>
  </mergeCells>
  <dataValidations disablePrompts="1" count="8">
    <dataValidation type="list" allowBlank="1" showInputMessage="1" showErrorMessage="1" sqref="G111" xr:uid="{00000000-0002-0000-2600-000000000000}">
      <formula1>"Yes,Some,No"</formula1>
    </dataValidation>
    <dataValidation type="list" allowBlank="1" showInputMessage="1" showErrorMessage="1" sqref="G110" xr:uid="{00000000-0002-0000-2600-000001000000}">
      <formula1>"Yes,Some confusion,No"</formula1>
    </dataValidation>
    <dataValidation type="list" allowBlank="1" showInputMessage="1" showErrorMessage="1" sqref="G108" xr:uid="{00000000-0002-0000-2600-000002000000}">
      <formula1>"Clear,Mixed,Not clear"</formula1>
    </dataValidation>
    <dataValidation type="list" allowBlank="1" showInputMessage="1" showErrorMessage="1" sqref="G107 G109" xr:uid="{00000000-0002-0000-2600-000003000000}">
      <formula1>"Most,Few,None"</formula1>
    </dataValidation>
    <dataValidation type="list" allowBlank="1" showInputMessage="1" showErrorMessage="1" sqref="G106" xr:uid="{00000000-0002-0000-2600-000004000000}">
      <formula1>"Clear,Some,Not clear"</formula1>
    </dataValidation>
    <dataValidation type="custom" allowBlank="1" showInputMessage="1" showErrorMessage="1" sqref="C24:C30" xr:uid="{00000000-0002-0000-2600-000005000000}">
      <formula1>AND(ISNUMBER(--C24),LEN(C24)&gt;=7)</formula1>
    </dataValidation>
    <dataValidation type="decimal" operator="greaterThanOrEqual" allowBlank="1" showInputMessage="1" showErrorMessage="1" sqref="E24:E30" xr:uid="{00000000-0002-0000-2600-000006000000}">
      <formula1>0</formula1>
    </dataValidation>
    <dataValidation type="whole" operator="greaterThanOrEqual" allowBlank="1" showInputMessage="1" showErrorMessage="1" sqref="C6:C8 D15:D21 E6:E8 G6:G8 G15:G21 G114:G119" xr:uid="{00000000-0002-0000-2600-000007000000}">
      <formula1>0</formula1>
    </dataValidation>
  </dataValidations>
  <hyperlinks>
    <hyperlink ref="H4" r:id="rId1" xr:uid="{6BD57E22-23E2-004C-8B27-53DB4FD67F02}"/>
  </hyperlinks>
  <pageMargins left="0.25" right="0.25" top="0.75" bottom="0.75" header="0.3" footer="0.3"/>
  <pageSetup paperSize="9" orientation="portrait" horizontalDpi="0" verticalDpi="0"/>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tabColor theme="3" tint="0.89999084444715716"/>
  </sheetPr>
  <dimension ref="A1:H102"/>
  <sheetViews>
    <sheetView view="pageBreakPreview" topLeftCell="D33" zoomScale="179" zoomScaleNormal="130" zoomScaleSheetLayoutView="150" workbookViewId="0">
      <selection activeCell="F58" sqref="F58"/>
    </sheetView>
  </sheetViews>
  <sheetFormatPr baseColWidth="10" defaultColWidth="8.83203125" defaultRowHeight="14"/>
  <cols>
    <col min="1" max="1" width="4.5" style="30" customWidth="1"/>
    <col min="2" max="2" width="14.33203125" style="30" customWidth="1"/>
    <col min="3" max="3" width="13.5" style="30" customWidth="1"/>
    <col min="4" max="4" width="11.1640625" style="30" customWidth="1"/>
    <col min="5" max="5" width="13.5" style="30" customWidth="1"/>
    <col min="6" max="6" width="14.1640625" style="30" customWidth="1"/>
    <col min="7" max="7" width="10.83203125" style="30" bestFit="1" customWidth="1"/>
    <col min="8" max="8" width="10" style="30" customWidth="1"/>
    <col min="9" max="18" width="8.83203125" style="30" customWidth="1"/>
    <col min="19" max="16384" width="8.83203125" style="30"/>
  </cols>
  <sheetData>
    <row r="1" spans="1:8">
      <c r="A1" s="28" t="s">
        <v>235</v>
      </c>
      <c r="B1" s="29"/>
      <c r="C1" s="28"/>
      <c r="D1" s="28"/>
      <c r="E1" s="29" t="s">
        <v>27</v>
      </c>
      <c r="F1" s="67">
        <f>+SUM!D28</f>
        <v>45997</v>
      </c>
      <c r="G1" s="60" t="s">
        <v>236</v>
      </c>
      <c r="H1" s="68">
        <v>12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2326</v>
      </c>
      <c r="C4" s="81" t="str">
        <f>+SUM!C28</f>
        <v>Bhakkar</v>
      </c>
      <c r="D4" s="72" t="s">
        <v>2327</v>
      </c>
      <c r="E4" s="72" t="s">
        <v>2328</v>
      </c>
      <c r="F4" s="73" t="s">
        <v>2337</v>
      </c>
      <c r="G4" s="164" t="s">
        <v>2338</v>
      </c>
      <c r="H4" s="136" t="s">
        <v>2325</v>
      </c>
    </row>
    <row r="5" spans="1:8">
      <c r="A5" s="31" t="s">
        <v>248</v>
      </c>
    </row>
    <row r="6" spans="1:8" s="38" customFormat="1" ht="28" customHeight="1">
      <c r="A6" s="273" t="s">
        <v>249</v>
      </c>
      <c r="B6" s="274"/>
      <c r="C6" s="36">
        <v>34</v>
      </c>
      <c r="D6" s="37" t="s">
        <v>250</v>
      </c>
      <c r="E6" s="74">
        <v>34</v>
      </c>
      <c r="F6" s="275" t="s">
        <v>251</v>
      </c>
      <c r="G6" s="276"/>
      <c r="H6" s="36">
        <v>631</v>
      </c>
    </row>
    <row r="7" spans="1:8" s="38" customFormat="1" ht="42" customHeight="1">
      <c r="A7" s="273" t="s">
        <v>252</v>
      </c>
      <c r="B7" s="274"/>
      <c r="C7" s="36">
        <v>30</v>
      </c>
      <c r="D7" s="39" t="s">
        <v>253</v>
      </c>
      <c r="E7" s="74">
        <v>22</v>
      </c>
      <c r="F7" s="275" t="s">
        <v>254</v>
      </c>
      <c r="G7" s="276"/>
      <c r="H7" s="36">
        <v>29</v>
      </c>
    </row>
    <row r="8" spans="1:8" s="38" customFormat="1" ht="28" customHeight="1">
      <c r="A8" s="273" t="s">
        <v>255</v>
      </c>
      <c r="B8" s="274"/>
      <c r="C8" s="36">
        <v>1</v>
      </c>
      <c r="D8" s="40" t="s">
        <v>256</v>
      </c>
      <c r="E8" s="74"/>
      <c r="F8" s="275" t="s">
        <v>257</v>
      </c>
      <c r="G8" s="276"/>
      <c r="H8" s="36">
        <v>602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244" t="s">
        <v>272</v>
      </c>
      <c r="F15" s="77"/>
      <c r="G15" s="77"/>
      <c r="H15" s="65"/>
    </row>
    <row r="16" spans="1:8" ht="15" customHeight="1">
      <c r="A16" s="30">
        <v>2</v>
      </c>
      <c r="B16" s="77" t="s">
        <v>273</v>
      </c>
      <c r="D16" s="73">
        <v>21</v>
      </c>
      <c r="E16" s="244" t="s">
        <v>274</v>
      </c>
      <c r="F16" s="77"/>
      <c r="G16" s="77"/>
      <c r="H16" s="65"/>
    </row>
    <row r="17" spans="1:8" ht="15" customHeight="1">
      <c r="A17" s="30">
        <v>3</v>
      </c>
      <c r="B17" s="77" t="s">
        <v>275</v>
      </c>
      <c r="D17" s="73">
        <v>22</v>
      </c>
      <c r="E17" s="244" t="s">
        <v>276</v>
      </c>
      <c r="F17" s="77"/>
      <c r="G17" s="77"/>
      <c r="H17" s="65"/>
    </row>
    <row r="18" spans="1:8" ht="15" customHeight="1">
      <c r="A18" s="30">
        <v>4</v>
      </c>
      <c r="B18" s="77" t="s">
        <v>277</v>
      </c>
      <c r="D18" s="73">
        <v>21</v>
      </c>
      <c r="E18" s="244" t="s">
        <v>278</v>
      </c>
      <c r="F18" s="77"/>
      <c r="G18" s="77"/>
      <c r="H18" s="65"/>
    </row>
    <row r="19" spans="1:8" ht="15" customHeight="1">
      <c r="A19" s="30">
        <v>5</v>
      </c>
      <c r="B19" s="77" t="s">
        <v>279</v>
      </c>
      <c r="D19" s="73"/>
      <c r="E19" s="244" t="s">
        <v>280</v>
      </c>
      <c r="F19" s="77"/>
      <c r="G19" s="77"/>
      <c r="H19" s="65"/>
    </row>
    <row r="20" spans="1:8" ht="15" customHeight="1">
      <c r="A20" s="30">
        <v>6</v>
      </c>
      <c r="B20" s="77" t="s">
        <v>281</v>
      </c>
      <c r="D20" s="73"/>
      <c r="E20" s="244" t="s">
        <v>282</v>
      </c>
      <c r="F20" s="77"/>
      <c r="G20" s="77"/>
      <c r="H20" s="65"/>
    </row>
    <row r="21" spans="1:8" ht="15" customHeight="1">
      <c r="A21" s="30">
        <v>7</v>
      </c>
      <c r="B21" t="s">
        <v>283</v>
      </c>
      <c r="D21" s="73"/>
      <c r="E21" s="245"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6"/>
      <c r="B24" s="246"/>
      <c r="C24" s="246"/>
      <c r="D24" s="246"/>
      <c r="E24" s="246"/>
      <c r="F24" s="246"/>
      <c r="G24" s="246"/>
      <c r="H24" s="73"/>
    </row>
    <row r="25" spans="1:8" ht="15">
      <c r="A25" s="183">
        <v>1</v>
      </c>
      <c r="B25" s="184" t="s">
        <v>2342</v>
      </c>
      <c r="C25" s="183" t="s">
        <v>2328</v>
      </c>
      <c r="D25" s="183" t="s">
        <v>2343</v>
      </c>
      <c r="E25" s="183">
        <v>15</v>
      </c>
      <c r="F25" s="183" t="s">
        <v>295</v>
      </c>
      <c r="G25" s="183"/>
      <c r="H25" s="73"/>
    </row>
    <row r="26" spans="1:8" ht="15">
      <c r="A26" s="183">
        <v>2</v>
      </c>
      <c r="B26" s="184" t="s">
        <v>2344</v>
      </c>
      <c r="C26" s="183" t="s">
        <v>2345</v>
      </c>
      <c r="D26" s="183" t="s">
        <v>2343</v>
      </c>
      <c r="E26" s="183">
        <v>30</v>
      </c>
      <c r="F26" s="183" t="s">
        <v>295</v>
      </c>
      <c r="G26" s="183"/>
      <c r="H26" s="183" t="s">
        <v>586</v>
      </c>
    </row>
    <row r="27" spans="1:8" ht="15">
      <c r="A27" s="183">
        <v>3</v>
      </c>
      <c r="B27" s="183" t="s">
        <v>2346</v>
      </c>
      <c r="C27" s="183" t="s">
        <v>2347</v>
      </c>
      <c r="D27" s="183" t="s">
        <v>2343</v>
      </c>
      <c r="E27" s="183">
        <v>38</v>
      </c>
      <c r="F27" s="183" t="s">
        <v>295</v>
      </c>
      <c r="G27" s="183"/>
      <c r="H27" s="73"/>
    </row>
    <row r="28" spans="1:8" ht="15">
      <c r="A28" s="183">
        <v>4</v>
      </c>
      <c r="B28" s="183" t="s">
        <v>2348</v>
      </c>
      <c r="C28" s="247">
        <v>3</v>
      </c>
      <c r="D28" s="183" t="s">
        <v>2343</v>
      </c>
      <c r="E28" s="183">
        <v>27</v>
      </c>
      <c r="F28" s="183" t="s">
        <v>295</v>
      </c>
      <c r="G28" s="183"/>
      <c r="H28" s="73" t="s">
        <v>2448</v>
      </c>
    </row>
    <row r="29" spans="1:8" ht="15">
      <c r="A29" s="183">
        <v>5</v>
      </c>
      <c r="B29" s="183" t="s">
        <v>2349</v>
      </c>
      <c r="C29" s="183" t="s">
        <v>2350</v>
      </c>
      <c r="D29" s="183" t="s">
        <v>2343</v>
      </c>
      <c r="E29" s="183">
        <v>24</v>
      </c>
      <c r="F29" s="183" t="s">
        <v>295</v>
      </c>
      <c r="G29" s="183"/>
      <c r="H29" s="73"/>
    </row>
    <row r="30" spans="1:8" ht="15">
      <c r="A30" s="183">
        <v>6</v>
      </c>
      <c r="B30" s="184" t="s">
        <v>2351</v>
      </c>
      <c r="C30" s="183" t="s">
        <v>2352</v>
      </c>
      <c r="D30" s="183" t="s">
        <v>2343</v>
      </c>
      <c r="E30" s="183">
        <v>8</v>
      </c>
      <c r="F30" s="183" t="s">
        <v>295</v>
      </c>
      <c r="G30" s="183"/>
      <c r="H30" s="183" t="s">
        <v>586</v>
      </c>
    </row>
    <row r="31" spans="1:8" ht="15">
      <c r="A31" s="183">
        <v>7</v>
      </c>
      <c r="B31" s="183" t="s">
        <v>2353</v>
      </c>
      <c r="C31" s="183" t="s">
        <v>2354</v>
      </c>
      <c r="D31" s="183" t="s">
        <v>2343</v>
      </c>
      <c r="E31" s="183">
        <v>12</v>
      </c>
      <c r="F31" s="183" t="s">
        <v>295</v>
      </c>
      <c r="G31" s="183"/>
      <c r="H31" s="183"/>
    </row>
    <row r="32" spans="1:8" ht="15">
      <c r="A32" s="183">
        <v>8</v>
      </c>
      <c r="B32" s="183" t="s">
        <v>1873</v>
      </c>
      <c r="C32" s="183" t="s">
        <v>2355</v>
      </c>
      <c r="D32" s="183" t="s">
        <v>2343</v>
      </c>
      <c r="E32" s="183">
        <v>15</v>
      </c>
      <c r="F32" s="183" t="s">
        <v>295</v>
      </c>
      <c r="G32" s="183"/>
      <c r="H32" s="183"/>
    </row>
    <row r="33" spans="1:8" ht="15">
      <c r="A33" s="183">
        <v>9</v>
      </c>
      <c r="B33" s="183" t="s">
        <v>2356</v>
      </c>
      <c r="C33" s="183" t="s">
        <v>2357</v>
      </c>
      <c r="D33" s="183" t="s">
        <v>2343</v>
      </c>
      <c r="E33" s="183">
        <v>12</v>
      </c>
      <c r="F33" s="183" t="s">
        <v>295</v>
      </c>
      <c r="G33" s="183"/>
      <c r="H33" s="183"/>
    </row>
    <row r="34" spans="1:8" ht="15">
      <c r="A34" s="183">
        <v>10</v>
      </c>
      <c r="B34" s="183" t="s">
        <v>2358</v>
      </c>
      <c r="C34" s="183" t="s">
        <v>2359</v>
      </c>
      <c r="D34" s="183" t="s">
        <v>2343</v>
      </c>
      <c r="E34" s="183">
        <v>38</v>
      </c>
      <c r="F34" s="183" t="s">
        <v>295</v>
      </c>
      <c r="G34" s="183"/>
      <c r="H34" s="183"/>
    </row>
    <row r="35" spans="1:8" ht="15">
      <c r="A35" s="183">
        <v>11</v>
      </c>
      <c r="B35" s="183" t="s">
        <v>2360</v>
      </c>
      <c r="C35" s="183" t="s">
        <v>2361</v>
      </c>
      <c r="D35" s="183" t="s">
        <v>2343</v>
      </c>
      <c r="E35" s="183">
        <v>25</v>
      </c>
      <c r="F35" s="183" t="s">
        <v>295</v>
      </c>
      <c r="G35" s="183"/>
      <c r="H35" s="183" t="s">
        <v>586</v>
      </c>
    </row>
    <row r="36" spans="1:8" ht="15">
      <c r="A36" s="183">
        <v>12</v>
      </c>
      <c r="B36" s="183" t="s">
        <v>2362</v>
      </c>
      <c r="C36" s="183" t="s">
        <v>2363</v>
      </c>
      <c r="D36" s="183" t="s">
        <v>2343</v>
      </c>
      <c r="E36" s="183">
        <v>5</v>
      </c>
      <c r="F36" s="183" t="s">
        <v>295</v>
      </c>
      <c r="G36" s="183"/>
      <c r="H36" s="183" t="s">
        <v>586</v>
      </c>
    </row>
    <row r="37" spans="1:8" ht="15">
      <c r="A37" s="183">
        <v>13</v>
      </c>
      <c r="B37" s="183" t="s">
        <v>2364</v>
      </c>
      <c r="C37" s="183" t="s">
        <v>2365</v>
      </c>
      <c r="D37" s="183" t="s">
        <v>2343</v>
      </c>
      <c r="E37" s="183">
        <v>21</v>
      </c>
      <c r="F37" s="183" t="s">
        <v>295</v>
      </c>
      <c r="G37" s="183"/>
      <c r="H37" s="35"/>
    </row>
    <row r="38" spans="1:8" ht="15">
      <c r="A38" s="183">
        <v>14</v>
      </c>
      <c r="B38" s="183" t="s">
        <v>2366</v>
      </c>
      <c r="C38" s="183" t="s">
        <v>2367</v>
      </c>
      <c r="D38" s="183" t="s">
        <v>2343</v>
      </c>
      <c r="E38" s="183">
        <v>21</v>
      </c>
      <c r="F38" s="183" t="s">
        <v>295</v>
      </c>
      <c r="G38" s="183"/>
      <c r="H38" s="35"/>
    </row>
    <row r="39" spans="1:8" ht="15">
      <c r="A39" s="183">
        <v>15</v>
      </c>
      <c r="B39" s="183" t="s">
        <v>2308</v>
      </c>
      <c r="C39" s="183" t="s">
        <v>2368</v>
      </c>
      <c r="D39" s="183" t="s">
        <v>2343</v>
      </c>
      <c r="E39" s="183">
        <v>12</v>
      </c>
      <c r="F39" s="183" t="s">
        <v>295</v>
      </c>
      <c r="G39" s="183"/>
      <c r="H39" s="35"/>
    </row>
    <row r="40" spans="1:8" ht="15">
      <c r="A40" s="183">
        <v>16</v>
      </c>
      <c r="B40" s="183" t="s">
        <v>2369</v>
      </c>
      <c r="C40" s="183" t="s">
        <v>2370</v>
      </c>
      <c r="D40" s="183" t="s">
        <v>2343</v>
      </c>
      <c r="E40" s="183">
        <v>27</v>
      </c>
      <c r="F40" s="183" t="s">
        <v>295</v>
      </c>
      <c r="G40" s="183"/>
      <c r="H40" s="35"/>
    </row>
    <row r="41" spans="1:8" ht="15">
      <c r="A41" s="183">
        <v>17</v>
      </c>
      <c r="B41" s="183" t="s">
        <v>2371</v>
      </c>
      <c r="C41" s="183" t="s">
        <v>2372</v>
      </c>
      <c r="D41" s="183" t="s">
        <v>2343</v>
      </c>
      <c r="E41" s="183">
        <v>22</v>
      </c>
      <c r="F41" s="183" t="s">
        <v>295</v>
      </c>
      <c r="G41" s="183"/>
      <c r="H41" s="35"/>
    </row>
    <row r="42" spans="1:8" ht="15">
      <c r="A42" s="183">
        <v>18</v>
      </c>
      <c r="B42" s="183" t="s">
        <v>2373</v>
      </c>
      <c r="C42" s="183" t="s">
        <v>2374</v>
      </c>
      <c r="D42" s="183" t="s">
        <v>2343</v>
      </c>
      <c r="E42" s="183">
        <v>18</v>
      </c>
      <c r="F42" s="183" t="s">
        <v>295</v>
      </c>
      <c r="G42" s="183"/>
      <c r="H42" s="35"/>
    </row>
    <row r="43" spans="1:8" ht="15">
      <c r="A43" s="183">
        <v>19</v>
      </c>
      <c r="B43" s="183" t="s">
        <v>1589</v>
      </c>
      <c r="C43" s="183" t="s">
        <v>2375</v>
      </c>
      <c r="D43" s="183" t="s">
        <v>2343</v>
      </c>
      <c r="E43" s="183">
        <v>12</v>
      </c>
      <c r="F43" s="183" t="s">
        <v>295</v>
      </c>
      <c r="G43" s="183"/>
      <c r="H43" s="35"/>
    </row>
    <row r="44" spans="1:8" ht="15">
      <c r="A44" s="183">
        <v>20</v>
      </c>
      <c r="B44" s="183" t="s">
        <v>2376</v>
      </c>
      <c r="C44" s="183" t="s">
        <v>2377</v>
      </c>
      <c r="D44" s="183" t="s">
        <v>2343</v>
      </c>
      <c r="E44" s="183">
        <v>22</v>
      </c>
      <c r="F44" s="183" t="s">
        <v>295</v>
      </c>
      <c r="G44" s="183"/>
      <c r="H44" s="35"/>
    </row>
    <row r="45" spans="1:8" ht="15">
      <c r="A45" s="183">
        <v>21</v>
      </c>
      <c r="B45" s="183" t="s">
        <v>1014</v>
      </c>
      <c r="C45" s="183" t="s">
        <v>2378</v>
      </c>
      <c r="D45" s="183" t="s">
        <v>2343</v>
      </c>
      <c r="E45" s="183">
        <v>27</v>
      </c>
      <c r="F45" s="183" t="s">
        <v>295</v>
      </c>
      <c r="G45" s="183"/>
      <c r="H45" s="35"/>
    </row>
    <row r="46" spans="1:8" ht="15">
      <c r="A46" s="183">
        <v>22</v>
      </c>
      <c r="B46" s="184" t="s">
        <v>2379</v>
      </c>
      <c r="C46" s="183" t="s">
        <v>2380</v>
      </c>
      <c r="D46" s="183" t="s">
        <v>2343</v>
      </c>
      <c r="E46" s="183">
        <v>35</v>
      </c>
      <c r="F46" s="183" t="s">
        <v>295</v>
      </c>
      <c r="G46" s="183"/>
      <c r="H46" s="35"/>
    </row>
    <row r="47" spans="1:8" ht="15">
      <c r="A47" s="183">
        <v>23</v>
      </c>
      <c r="B47" s="183" t="s">
        <v>1956</v>
      </c>
      <c r="C47" s="183" t="s">
        <v>2381</v>
      </c>
      <c r="D47" s="183" t="s">
        <v>2343</v>
      </c>
      <c r="E47" s="183">
        <v>20</v>
      </c>
      <c r="F47" s="183" t="s">
        <v>322</v>
      </c>
      <c r="G47" s="183" t="s">
        <v>1296</v>
      </c>
      <c r="H47" s="35"/>
    </row>
    <row r="48" spans="1:8" ht="15">
      <c r="A48" s="183">
        <v>24</v>
      </c>
      <c r="B48" s="183" t="s">
        <v>2382</v>
      </c>
      <c r="C48" s="183" t="s">
        <v>2383</v>
      </c>
      <c r="D48" s="183" t="s">
        <v>2343</v>
      </c>
      <c r="E48" s="183">
        <v>21</v>
      </c>
      <c r="F48" s="183" t="s">
        <v>322</v>
      </c>
      <c r="G48" s="183"/>
      <c r="H48" s="35"/>
    </row>
    <row r="49" spans="1:8" ht="15">
      <c r="A49" s="183">
        <v>25</v>
      </c>
      <c r="B49" s="183" t="s">
        <v>1788</v>
      </c>
      <c r="C49" s="183" t="s">
        <v>2384</v>
      </c>
      <c r="D49" s="183" t="s">
        <v>2343</v>
      </c>
      <c r="E49" s="183">
        <v>26</v>
      </c>
      <c r="F49" s="183" t="s">
        <v>322</v>
      </c>
      <c r="G49" s="183"/>
      <c r="H49" s="183" t="s">
        <v>586</v>
      </c>
    </row>
    <row r="50" spans="1:8" ht="15">
      <c r="A50" s="183">
        <v>26</v>
      </c>
      <c r="B50" s="183" t="s">
        <v>2385</v>
      </c>
      <c r="C50" s="183" t="s">
        <v>2386</v>
      </c>
      <c r="D50" s="183" t="s">
        <v>2343</v>
      </c>
      <c r="E50" s="183">
        <v>11</v>
      </c>
      <c r="F50" s="183" t="s">
        <v>322</v>
      </c>
      <c r="G50" s="183"/>
      <c r="H50" s="183"/>
    </row>
    <row r="51" spans="1:8" ht="15">
      <c r="A51" s="183">
        <v>27</v>
      </c>
      <c r="B51" s="183" t="s">
        <v>2387</v>
      </c>
      <c r="C51" s="183" t="s">
        <v>2388</v>
      </c>
      <c r="D51" s="183" t="s">
        <v>2343</v>
      </c>
      <c r="E51" s="183">
        <v>10</v>
      </c>
      <c r="F51" s="183" t="s">
        <v>322</v>
      </c>
      <c r="G51" s="183"/>
      <c r="H51" s="183"/>
    </row>
    <row r="52" spans="1:8" ht="15">
      <c r="A52" s="183">
        <v>28</v>
      </c>
      <c r="B52" s="183" t="s">
        <v>1944</v>
      </c>
      <c r="C52" s="183" t="s">
        <v>2389</v>
      </c>
      <c r="D52" s="183" t="s">
        <v>2343</v>
      </c>
      <c r="E52" s="183">
        <v>6</v>
      </c>
      <c r="F52" s="183" t="s">
        <v>322</v>
      </c>
      <c r="G52" s="183"/>
      <c r="H52" s="183"/>
    </row>
    <row r="53" spans="1:8" ht="15">
      <c r="A53" s="183">
        <v>29</v>
      </c>
      <c r="B53" s="183" t="s">
        <v>2390</v>
      </c>
      <c r="C53" s="183" t="s">
        <v>2391</v>
      </c>
      <c r="D53" s="183" t="s">
        <v>2343</v>
      </c>
      <c r="E53" s="183">
        <v>12</v>
      </c>
      <c r="F53" s="183" t="s">
        <v>322</v>
      </c>
      <c r="G53" s="183"/>
      <c r="H53" s="183"/>
    </row>
    <row r="54" spans="1:8" ht="15">
      <c r="A54" s="183">
        <v>30</v>
      </c>
      <c r="B54" s="183" t="s">
        <v>2392</v>
      </c>
      <c r="C54" s="183" t="s">
        <v>2393</v>
      </c>
      <c r="D54" s="183" t="s">
        <v>2343</v>
      </c>
      <c r="E54" s="183">
        <v>12</v>
      </c>
      <c r="F54" s="183" t="s">
        <v>322</v>
      </c>
      <c r="G54" s="183"/>
      <c r="H54" s="183"/>
    </row>
    <row r="55" spans="1:8" ht="15">
      <c r="A55" s="183">
        <v>31</v>
      </c>
      <c r="B55" s="183" t="s">
        <v>2394</v>
      </c>
      <c r="C55" s="183" t="s">
        <v>2395</v>
      </c>
      <c r="D55" s="183" t="s">
        <v>2343</v>
      </c>
      <c r="E55" s="183">
        <v>10</v>
      </c>
      <c r="F55" s="183" t="s">
        <v>322</v>
      </c>
      <c r="G55" s="183"/>
      <c r="H55" s="183"/>
    </row>
    <row r="56" spans="1:8" ht="15">
      <c r="A56" s="183">
        <v>32</v>
      </c>
      <c r="B56" s="183" t="s">
        <v>1178</v>
      </c>
      <c r="C56" s="183" t="s">
        <v>2396</v>
      </c>
      <c r="D56" s="183" t="s">
        <v>2343</v>
      </c>
      <c r="E56" s="183">
        <v>8</v>
      </c>
      <c r="F56" s="183" t="s">
        <v>322</v>
      </c>
      <c r="G56" s="183"/>
      <c r="H56" s="183"/>
    </row>
    <row r="57" spans="1:8" ht="15">
      <c r="A57" s="183">
        <v>33</v>
      </c>
      <c r="B57" s="183" t="s">
        <v>2397</v>
      </c>
      <c r="C57" s="183" t="s">
        <v>2398</v>
      </c>
      <c r="D57" s="183" t="s">
        <v>2343</v>
      </c>
      <c r="E57" s="183">
        <v>10</v>
      </c>
      <c r="F57" s="183" t="s">
        <v>322</v>
      </c>
      <c r="G57" s="183"/>
      <c r="H57" s="183"/>
    </row>
    <row r="58" spans="1:8" ht="15">
      <c r="A58" s="183">
        <v>34</v>
      </c>
      <c r="B58" s="183" t="s">
        <v>2399</v>
      </c>
      <c r="C58" s="183" t="s">
        <v>2400</v>
      </c>
      <c r="D58" s="183" t="s">
        <v>2343</v>
      </c>
      <c r="E58" s="183">
        <v>10</v>
      </c>
      <c r="F58" s="183" t="s">
        <v>322</v>
      </c>
      <c r="G58" s="183"/>
      <c r="H58" s="183" t="s">
        <v>586</v>
      </c>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Zahoor Khan</v>
      </c>
      <c r="E68" s="30" t="s">
        <v>369</v>
      </c>
      <c r="F68" s="107" t="str">
        <f>+E4</f>
        <v>0345-7659279</v>
      </c>
      <c r="G68" s="30" t="s">
        <v>370</v>
      </c>
    </row>
    <row r="69" spans="1:7">
      <c r="A69" s="30" t="s">
        <v>371</v>
      </c>
      <c r="E69" s="50"/>
      <c r="G69" s="50"/>
    </row>
    <row r="70" spans="1:7" ht="120" customHeight="1">
      <c r="A70" s="51"/>
      <c r="B70" s="51"/>
      <c r="C70" s="30" t="s">
        <v>368</v>
      </c>
      <c r="D70" s="107" t="s">
        <v>2339</v>
      </c>
      <c r="E70" s="30" t="s">
        <v>369</v>
      </c>
      <c r="F70" s="107" t="s">
        <v>2340</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22</v>
      </c>
    </row>
    <row r="84" spans="1:7">
      <c r="A84" s="30">
        <v>2</v>
      </c>
      <c r="B84" s="30" t="s">
        <v>397</v>
      </c>
      <c r="E84" s="30" t="s">
        <v>396</v>
      </c>
      <c r="G84" s="35">
        <v>7</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602</v>
      </c>
    </row>
    <row r="88" spans="1:7">
      <c r="A88" s="30">
        <v>6</v>
      </c>
      <c r="B88" s="30" t="s">
        <v>401</v>
      </c>
      <c r="E88" s="30" t="s">
        <v>396</v>
      </c>
      <c r="G88" s="35">
        <v>29</v>
      </c>
    </row>
    <row r="89" spans="1:7">
      <c r="A89" s="30">
        <v>7</v>
      </c>
      <c r="B89" s="30" t="s">
        <v>402</v>
      </c>
      <c r="E89" s="83" t="s">
        <v>403</v>
      </c>
      <c r="G89" s="35" t="s">
        <v>576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2247</v>
      </c>
      <c r="H100" s="50"/>
    </row>
    <row r="101" spans="1:8">
      <c r="A101" s="30">
        <v>4</v>
      </c>
      <c r="B101" s="30" t="s">
        <v>421</v>
      </c>
      <c r="F101" s="50"/>
      <c r="G101" s="50"/>
      <c r="H101" s="50"/>
    </row>
    <row r="102" spans="1:8">
      <c r="A102" s="30">
        <v>5</v>
      </c>
      <c r="B102" s="30" t="s">
        <v>422</v>
      </c>
      <c r="F102" s="50" t="s">
        <v>2341</v>
      </c>
      <c r="G102" s="50" t="s">
        <v>578</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G83:G88 C6:C8 D15:D21 E6:E8 G6:G8 G15:G21" xr:uid="{BFFD289F-BA4E-004A-92D1-C63A21AB5B16}">
      <formula1>0</formula1>
    </dataValidation>
    <dataValidation type="list" allowBlank="1" showInputMessage="1" showErrorMessage="1" sqref="G75" xr:uid="{FCB8A205-D6C2-864B-B68A-16EF7D651E32}">
      <formula1>"Clear,Some,Not clear"</formula1>
    </dataValidation>
    <dataValidation type="list" allowBlank="1" showInputMessage="1" showErrorMessage="1" sqref="G76 G78" xr:uid="{98A69921-44CE-2349-AC9D-231ED871937A}">
      <formula1>"Most,Few,None"</formula1>
    </dataValidation>
    <dataValidation type="list" allowBlank="1" showInputMessage="1" showErrorMessage="1" sqref="G77" xr:uid="{5EF73C12-40DF-984A-A922-A287ABF51030}">
      <formula1>"Clear,Mixed,Not clear"</formula1>
    </dataValidation>
    <dataValidation type="list" allowBlank="1" showInputMessage="1" showErrorMessage="1" sqref="G79" xr:uid="{8583BC1B-E1E4-9F4D-8AC8-DD74BFA1326A}">
      <formula1>"Yes,Some confusion,No"</formula1>
    </dataValidation>
    <dataValidation type="list" allowBlank="1" showInputMessage="1" showErrorMessage="1" sqref="G80" xr:uid="{882C3C09-5311-CA4B-AD2E-DCF79912C628}">
      <formula1>"Yes,Some,No"</formula1>
    </dataValidation>
  </dataValidations>
  <hyperlinks>
    <hyperlink ref="H4" r:id="rId1" xr:uid="{59E20905-15C7-1A44-9117-54AD65AF3DE5}"/>
  </hyperlinks>
  <pageMargins left="0.25" right="0.25" top="0.75" bottom="0.75" header="0.3" footer="0.3"/>
  <pageSetup paperSize="9" orientation="portrait" horizontalDpi="0" verticalDpi="0"/>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tabColor theme="3" tint="0.89999084444715716"/>
  </sheetPr>
  <dimension ref="A1:H102"/>
  <sheetViews>
    <sheetView view="pageBreakPreview" topLeftCell="A63" zoomScale="179" zoomScaleNormal="130" zoomScaleSheetLayoutView="150"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+D12S1!F1</f>
        <v>45997</v>
      </c>
      <c r="G1" s="60" t="s">
        <v>236</v>
      </c>
      <c r="H1" s="68">
        <f>+D12S1!H1</f>
        <v>12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2333</v>
      </c>
      <c r="C4" s="81" t="str">
        <f>+D12S1!C4</f>
        <v>Bhakkar</v>
      </c>
      <c r="D4" s="72" t="s">
        <v>2334</v>
      </c>
      <c r="E4" s="72" t="s">
        <v>2335</v>
      </c>
      <c r="F4" s="73" t="s">
        <v>2337</v>
      </c>
      <c r="G4" s="72" t="s">
        <v>2338</v>
      </c>
      <c r="H4" s="136" t="s">
        <v>2336</v>
      </c>
    </row>
    <row r="5" spans="1:8">
      <c r="A5" s="31" t="s">
        <v>248</v>
      </c>
    </row>
    <row r="6" spans="1:8" s="38" customFormat="1" ht="28" customHeight="1">
      <c r="A6" s="273" t="s">
        <v>249</v>
      </c>
      <c r="B6" s="274"/>
      <c r="C6" s="36">
        <v>27</v>
      </c>
      <c r="D6" s="37" t="s">
        <v>250</v>
      </c>
      <c r="E6" s="74">
        <v>27</v>
      </c>
      <c r="F6" s="275" t="s">
        <v>251</v>
      </c>
      <c r="G6" s="276"/>
      <c r="H6" s="36">
        <v>535</v>
      </c>
    </row>
    <row r="7" spans="1:8" s="38" customFormat="1" ht="42" customHeight="1">
      <c r="A7" s="273" t="s">
        <v>252</v>
      </c>
      <c r="B7" s="274"/>
      <c r="C7" s="36">
        <v>20</v>
      </c>
      <c r="D7" s="39" t="s">
        <v>253</v>
      </c>
      <c r="E7" s="74">
        <v>15</v>
      </c>
      <c r="F7" s="275" t="s">
        <v>254</v>
      </c>
      <c r="G7" s="276"/>
      <c r="H7" s="36">
        <v>24</v>
      </c>
    </row>
    <row r="8" spans="1:8" s="38" customFormat="1" ht="28" customHeight="1">
      <c r="A8" s="273" t="s">
        <v>255</v>
      </c>
      <c r="B8" s="274"/>
      <c r="C8" s="36">
        <v>3</v>
      </c>
      <c r="D8" s="40" t="s">
        <v>256</v>
      </c>
      <c r="E8" s="74"/>
      <c r="F8" s="275" t="s">
        <v>257</v>
      </c>
      <c r="G8" s="276"/>
      <c r="H8" s="36">
        <v>512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14</v>
      </c>
      <c r="E15" s="244" t="s">
        <v>272</v>
      </c>
      <c r="F15" s="77"/>
      <c r="G15" s="77"/>
      <c r="H15" s="65"/>
    </row>
    <row r="16" spans="1:8" ht="15" customHeight="1">
      <c r="A16" s="30">
        <v>2</v>
      </c>
      <c r="B16" s="77" t="s">
        <v>273</v>
      </c>
      <c r="D16" s="73">
        <v>13</v>
      </c>
      <c r="E16" s="244" t="s">
        <v>274</v>
      </c>
      <c r="F16" s="77"/>
      <c r="G16" s="77"/>
      <c r="H16" s="65"/>
    </row>
    <row r="17" spans="1:8" ht="15" customHeight="1">
      <c r="A17" s="30">
        <v>3</v>
      </c>
      <c r="B17" s="77" t="s">
        <v>275</v>
      </c>
      <c r="D17" s="73">
        <v>15</v>
      </c>
      <c r="E17" s="244" t="s">
        <v>276</v>
      </c>
      <c r="F17" s="77"/>
      <c r="G17" s="77"/>
      <c r="H17" s="65"/>
    </row>
    <row r="18" spans="1:8" ht="15" customHeight="1">
      <c r="A18" s="30">
        <v>4</v>
      </c>
      <c r="B18" s="77" t="s">
        <v>277</v>
      </c>
      <c r="D18" s="73">
        <v>12</v>
      </c>
      <c r="E18" s="244" t="s">
        <v>278</v>
      </c>
      <c r="F18" s="77"/>
      <c r="G18" s="77"/>
      <c r="H18" s="65"/>
    </row>
    <row r="19" spans="1:8" ht="15" customHeight="1">
      <c r="A19" s="30">
        <v>5</v>
      </c>
      <c r="B19" s="77" t="s">
        <v>279</v>
      </c>
      <c r="D19" s="73"/>
      <c r="E19" s="244" t="s">
        <v>280</v>
      </c>
      <c r="F19" s="77"/>
      <c r="G19" s="77"/>
      <c r="H19" s="65"/>
    </row>
    <row r="20" spans="1:8" ht="15" customHeight="1">
      <c r="A20" s="30">
        <v>6</v>
      </c>
      <c r="B20" s="77" t="s">
        <v>281</v>
      </c>
      <c r="D20" s="73"/>
      <c r="E20" s="244" t="s">
        <v>282</v>
      </c>
      <c r="F20" s="77"/>
      <c r="G20" s="77"/>
      <c r="H20" s="65"/>
    </row>
    <row r="21" spans="1:8" ht="15" customHeight="1">
      <c r="A21" s="30">
        <v>7</v>
      </c>
      <c r="B21" t="s">
        <v>283</v>
      </c>
      <c r="D21" s="73"/>
      <c r="E21" s="245"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6"/>
      <c r="B24" s="246"/>
      <c r="C24" s="246"/>
      <c r="D24" s="246"/>
      <c r="E24" s="246"/>
      <c r="F24" s="246"/>
      <c r="G24" s="246"/>
      <c r="H24" s="73"/>
    </row>
    <row r="25" spans="1:8" ht="15">
      <c r="A25" s="183">
        <v>1</v>
      </c>
      <c r="B25" s="184" t="s">
        <v>2401</v>
      </c>
      <c r="C25" s="183" t="s">
        <v>2335</v>
      </c>
      <c r="D25" s="183" t="s">
        <v>2333</v>
      </c>
      <c r="E25" s="183">
        <v>15</v>
      </c>
      <c r="F25" s="183" t="s">
        <v>295</v>
      </c>
      <c r="G25" s="183"/>
      <c r="H25" s="183" t="s">
        <v>586</v>
      </c>
    </row>
    <row r="26" spans="1:8" ht="15">
      <c r="A26" s="183">
        <v>2</v>
      </c>
      <c r="B26" s="183" t="s">
        <v>991</v>
      </c>
      <c r="C26" s="183" t="s">
        <v>2402</v>
      </c>
      <c r="D26" s="183" t="s">
        <v>2333</v>
      </c>
      <c r="E26" s="183">
        <v>5</v>
      </c>
      <c r="F26" s="183" t="s">
        <v>295</v>
      </c>
      <c r="G26" s="183"/>
      <c r="H26" s="183"/>
    </row>
    <row r="27" spans="1:8" ht="15">
      <c r="A27" s="183">
        <v>3</v>
      </c>
      <c r="B27" s="184" t="s">
        <v>2403</v>
      </c>
      <c r="C27" s="183" t="s">
        <v>2404</v>
      </c>
      <c r="D27" s="183" t="s">
        <v>2333</v>
      </c>
      <c r="E27" s="183">
        <v>7</v>
      </c>
      <c r="F27" s="183" t="s">
        <v>295</v>
      </c>
      <c r="G27" s="183"/>
      <c r="H27" s="183" t="s">
        <v>586</v>
      </c>
    </row>
    <row r="28" spans="1:8" ht="15">
      <c r="A28" s="183">
        <v>4</v>
      </c>
      <c r="B28" s="184" t="s">
        <v>2405</v>
      </c>
      <c r="C28" s="183" t="s">
        <v>2406</v>
      </c>
      <c r="D28" s="183" t="s">
        <v>2333</v>
      </c>
      <c r="E28" s="183">
        <v>4</v>
      </c>
      <c r="F28" s="183" t="s">
        <v>295</v>
      </c>
      <c r="G28" s="183"/>
      <c r="H28" s="183" t="s">
        <v>586</v>
      </c>
    </row>
    <row r="29" spans="1:8" ht="15">
      <c r="A29" s="183">
        <v>5</v>
      </c>
      <c r="B29" s="183" t="s">
        <v>2407</v>
      </c>
      <c r="C29" s="183" t="s">
        <v>2408</v>
      </c>
      <c r="D29" s="183" t="s">
        <v>2333</v>
      </c>
      <c r="E29" s="183">
        <v>14</v>
      </c>
      <c r="F29" s="183" t="s">
        <v>295</v>
      </c>
      <c r="G29" s="183"/>
      <c r="H29" s="73"/>
    </row>
    <row r="30" spans="1:8" ht="15">
      <c r="A30" s="183">
        <v>6</v>
      </c>
      <c r="B30" s="183" t="s">
        <v>2409</v>
      </c>
      <c r="C30" s="183" t="s">
        <v>2410</v>
      </c>
      <c r="D30" s="183" t="s">
        <v>2333</v>
      </c>
      <c r="E30" s="183">
        <v>12</v>
      </c>
      <c r="F30" s="183" t="s">
        <v>295</v>
      </c>
      <c r="G30" s="183"/>
      <c r="H30" s="73"/>
    </row>
    <row r="31" spans="1:8" ht="15">
      <c r="A31" s="183">
        <v>7</v>
      </c>
      <c r="B31" s="183" t="s">
        <v>2411</v>
      </c>
      <c r="C31" s="183" t="s">
        <v>2412</v>
      </c>
      <c r="D31" s="183" t="s">
        <v>2333</v>
      </c>
      <c r="E31" s="183">
        <v>5</v>
      </c>
      <c r="F31" s="183" t="s">
        <v>295</v>
      </c>
      <c r="G31" s="183"/>
      <c r="H31" s="35"/>
    </row>
    <row r="32" spans="1:8" ht="15">
      <c r="A32" s="183">
        <v>8</v>
      </c>
      <c r="B32" s="183" t="s">
        <v>2413</v>
      </c>
      <c r="C32" s="183" t="s">
        <v>2414</v>
      </c>
      <c r="D32" s="183" t="s">
        <v>2333</v>
      </c>
      <c r="E32" s="183">
        <v>13</v>
      </c>
      <c r="F32" s="183" t="s">
        <v>295</v>
      </c>
      <c r="G32" s="183"/>
      <c r="H32" s="35"/>
    </row>
    <row r="33" spans="1:8" ht="15">
      <c r="A33" s="183">
        <v>9</v>
      </c>
      <c r="B33" s="183" t="s">
        <v>683</v>
      </c>
      <c r="C33" s="183" t="s">
        <v>2415</v>
      </c>
      <c r="D33" s="183" t="s">
        <v>2333</v>
      </c>
      <c r="E33" s="183">
        <v>4</v>
      </c>
      <c r="F33" s="183" t="s">
        <v>322</v>
      </c>
      <c r="G33" s="183" t="s">
        <v>2416</v>
      </c>
      <c r="H33" s="35"/>
    </row>
    <row r="34" spans="1:8" ht="15">
      <c r="A34" s="183">
        <v>10</v>
      </c>
      <c r="B34" s="183" t="s">
        <v>2417</v>
      </c>
      <c r="C34" s="183" t="s">
        <v>2418</v>
      </c>
      <c r="D34" s="183" t="s">
        <v>2333</v>
      </c>
      <c r="E34" s="183">
        <v>2</v>
      </c>
      <c r="F34" s="183" t="s">
        <v>322</v>
      </c>
      <c r="G34" s="183" t="s">
        <v>593</v>
      </c>
      <c r="H34" s="35"/>
    </row>
    <row r="35" spans="1:8" ht="15">
      <c r="A35" s="183">
        <v>11</v>
      </c>
      <c r="B35" s="183" t="s">
        <v>2419</v>
      </c>
      <c r="C35" s="183" t="s">
        <v>2420</v>
      </c>
      <c r="D35" s="183" t="s">
        <v>2333</v>
      </c>
      <c r="E35" s="183">
        <v>13</v>
      </c>
      <c r="F35" s="183" t="s">
        <v>295</v>
      </c>
      <c r="H35" s="183" t="s">
        <v>586</v>
      </c>
    </row>
    <row r="36" spans="1:8" ht="15">
      <c r="A36" s="183">
        <v>12</v>
      </c>
      <c r="B36" s="183" t="s">
        <v>916</v>
      </c>
      <c r="C36" s="183" t="s">
        <v>2421</v>
      </c>
      <c r="D36" s="183" t="s">
        <v>2333</v>
      </c>
      <c r="E36" s="183">
        <v>12</v>
      </c>
      <c r="F36" s="183" t="s">
        <v>295</v>
      </c>
      <c r="H36" s="183"/>
    </row>
    <row r="37" spans="1:8" ht="15">
      <c r="A37" s="183">
        <v>13</v>
      </c>
      <c r="B37" s="183" t="s">
        <v>2422</v>
      </c>
      <c r="C37" s="183" t="s">
        <v>2423</v>
      </c>
      <c r="D37" s="183" t="s">
        <v>2333</v>
      </c>
      <c r="E37" s="183">
        <v>2</v>
      </c>
      <c r="F37" s="183" t="s">
        <v>295</v>
      </c>
      <c r="H37" s="183"/>
    </row>
    <row r="38" spans="1:8" ht="15">
      <c r="A38" s="183">
        <v>14</v>
      </c>
      <c r="B38" s="184" t="s">
        <v>963</v>
      </c>
      <c r="C38" s="183" t="s">
        <v>2424</v>
      </c>
      <c r="D38" s="183" t="s">
        <v>2333</v>
      </c>
      <c r="E38" s="183">
        <v>10</v>
      </c>
      <c r="F38" s="183" t="s">
        <v>295</v>
      </c>
      <c r="H38" s="183" t="s">
        <v>586</v>
      </c>
    </row>
    <row r="39" spans="1:8" ht="15">
      <c r="A39" s="183">
        <v>15</v>
      </c>
      <c r="B39" s="183" t="s">
        <v>1185</v>
      </c>
      <c r="C39" s="183" t="s">
        <v>2425</v>
      </c>
      <c r="D39" s="183" t="s">
        <v>2333</v>
      </c>
      <c r="E39" s="183">
        <v>4</v>
      </c>
      <c r="F39" s="183" t="s">
        <v>295</v>
      </c>
      <c r="G39" s="183"/>
      <c r="H39" s="35"/>
    </row>
    <row r="40" spans="1:8" ht="15">
      <c r="A40" s="183">
        <v>16</v>
      </c>
      <c r="B40" s="183" t="s">
        <v>2426</v>
      </c>
      <c r="C40" s="183" t="s">
        <v>2427</v>
      </c>
      <c r="D40" s="183" t="s">
        <v>2333</v>
      </c>
      <c r="E40" s="183">
        <v>8</v>
      </c>
      <c r="F40" s="183" t="s">
        <v>295</v>
      </c>
      <c r="G40" s="183"/>
      <c r="H40" s="35"/>
    </row>
    <row r="41" spans="1:8" ht="15">
      <c r="A41" s="183">
        <v>17</v>
      </c>
      <c r="B41" s="183" t="s">
        <v>2428</v>
      </c>
      <c r="C41" s="183" t="s">
        <v>2429</v>
      </c>
      <c r="D41" s="183" t="s">
        <v>2333</v>
      </c>
      <c r="E41" s="183">
        <v>10</v>
      </c>
      <c r="F41" s="183" t="s">
        <v>295</v>
      </c>
      <c r="G41" s="183"/>
      <c r="H41" s="35"/>
    </row>
    <row r="42" spans="1:8" ht="15">
      <c r="A42" s="183">
        <v>18</v>
      </c>
      <c r="B42" s="183" t="s">
        <v>2430</v>
      </c>
      <c r="C42" s="183" t="s">
        <v>2431</v>
      </c>
      <c r="D42" s="183" t="s">
        <v>2333</v>
      </c>
      <c r="E42" s="183">
        <v>10</v>
      </c>
      <c r="F42" s="183" t="s">
        <v>295</v>
      </c>
      <c r="G42" s="183"/>
      <c r="H42" s="35"/>
    </row>
    <row r="43" spans="1:8" ht="15">
      <c r="A43" s="183">
        <v>19</v>
      </c>
      <c r="B43" s="183" t="s">
        <v>2432</v>
      </c>
      <c r="C43" s="183" t="s">
        <v>2433</v>
      </c>
      <c r="D43" s="183" t="s">
        <v>2333</v>
      </c>
      <c r="E43" s="183">
        <v>13</v>
      </c>
      <c r="F43" s="183" t="s">
        <v>295</v>
      </c>
      <c r="G43" s="183"/>
      <c r="H43" s="35"/>
    </row>
    <row r="44" spans="1:8" ht="15">
      <c r="A44" s="183">
        <v>20</v>
      </c>
      <c r="B44" s="183" t="s">
        <v>519</v>
      </c>
      <c r="C44" s="183" t="s">
        <v>2434</v>
      </c>
      <c r="D44" s="183" t="s">
        <v>2333</v>
      </c>
      <c r="E44" s="183">
        <v>17</v>
      </c>
      <c r="F44" s="183" t="s">
        <v>322</v>
      </c>
      <c r="G44" s="183" t="s">
        <v>593</v>
      </c>
      <c r="H44" s="35"/>
    </row>
    <row r="45" spans="1:8" ht="15">
      <c r="A45" s="183">
        <v>21</v>
      </c>
      <c r="B45" s="183" t="s">
        <v>2435</v>
      </c>
      <c r="C45" s="183" t="s">
        <v>2436</v>
      </c>
      <c r="D45" s="183" t="s">
        <v>2333</v>
      </c>
      <c r="E45" s="183">
        <v>50</v>
      </c>
      <c r="F45" s="183" t="s">
        <v>295</v>
      </c>
      <c r="G45" s="183"/>
      <c r="H45" s="35"/>
    </row>
    <row r="46" spans="1:8" ht="15">
      <c r="A46" s="183">
        <v>22</v>
      </c>
      <c r="B46" s="183" t="s">
        <v>2437</v>
      </c>
      <c r="C46" s="183" t="s">
        <v>2438</v>
      </c>
      <c r="D46" s="183" t="s">
        <v>2333</v>
      </c>
      <c r="E46" s="183">
        <v>25</v>
      </c>
      <c r="F46" s="183" t="s">
        <v>295</v>
      </c>
      <c r="G46" s="183"/>
      <c r="H46" s="35"/>
    </row>
    <row r="47" spans="1:8" ht="15">
      <c r="A47" s="183">
        <v>23</v>
      </c>
      <c r="B47" s="183" t="s">
        <v>2439</v>
      </c>
      <c r="C47" s="183" t="s">
        <v>2440</v>
      </c>
      <c r="D47" s="183" t="s">
        <v>2333</v>
      </c>
      <c r="E47" s="183">
        <v>70</v>
      </c>
      <c r="F47" s="183" t="s">
        <v>295</v>
      </c>
      <c r="G47" s="183"/>
      <c r="H47" s="35"/>
    </row>
    <row r="48" spans="1:8" ht="15">
      <c r="A48" s="183">
        <v>24</v>
      </c>
      <c r="B48" s="183" t="s">
        <v>1446</v>
      </c>
      <c r="C48" s="183" t="s">
        <v>2441</v>
      </c>
      <c r="D48" s="183" t="s">
        <v>2333</v>
      </c>
      <c r="E48" s="183">
        <v>50</v>
      </c>
      <c r="F48" s="183" t="s">
        <v>295</v>
      </c>
      <c r="G48" s="183"/>
      <c r="H48" s="35"/>
    </row>
    <row r="49" spans="1:8" ht="15">
      <c r="A49" s="183">
        <v>25</v>
      </c>
      <c r="B49" s="183" t="s">
        <v>2442</v>
      </c>
      <c r="C49" s="183" t="s">
        <v>2443</v>
      </c>
      <c r="D49" s="183" t="s">
        <v>2333</v>
      </c>
      <c r="E49" s="183">
        <v>50</v>
      </c>
      <c r="F49" s="183" t="s">
        <v>295</v>
      </c>
      <c r="G49" s="183"/>
      <c r="H49" s="35"/>
    </row>
    <row r="50" spans="1:8" ht="15">
      <c r="A50" s="183">
        <v>26</v>
      </c>
      <c r="B50" s="183" t="s">
        <v>2444</v>
      </c>
      <c r="C50" s="183" t="s">
        <v>2445</v>
      </c>
      <c r="D50" s="183" t="s">
        <v>2333</v>
      </c>
      <c r="E50" s="183">
        <v>60</v>
      </c>
      <c r="F50" s="183" t="s">
        <v>295</v>
      </c>
      <c r="G50" s="183"/>
      <c r="H50" s="35"/>
    </row>
    <row r="51" spans="1:8" ht="15">
      <c r="A51" s="183">
        <v>27</v>
      </c>
      <c r="B51" s="183" t="s">
        <v>2446</v>
      </c>
      <c r="C51" s="183" t="s">
        <v>2447</v>
      </c>
      <c r="D51" s="183" t="s">
        <v>2333</v>
      </c>
      <c r="E51" s="183">
        <v>70</v>
      </c>
      <c r="F51" s="183" t="s">
        <v>295</v>
      </c>
      <c r="G51" s="183"/>
      <c r="H51" s="35"/>
    </row>
    <row r="52" spans="1:8" ht="15">
      <c r="A52" s="183">
        <v>28</v>
      </c>
      <c r="B52" s="183"/>
      <c r="C52" s="183"/>
      <c r="D52" s="183"/>
      <c r="E52" s="183"/>
      <c r="F52" s="183"/>
      <c r="G52" s="183"/>
      <c r="H52" s="35"/>
    </row>
    <row r="53" spans="1:8" ht="15">
      <c r="A53" s="183">
        <v>29</v>
      </c>
      <c r="B53" s="183"/>
      <c r="C53" s="183"/>
      <c r="D53" s="183"/>
      <c r="E53" s="183"/>
      <c r="F53" s="183"/>
      <c r="G53" s="65"/>
      <c r="H53" s="35"/>
    </row>
    <row r="54" spans="1:8" ht="15">
      <c r="A54" s="183">
        <v>30</v>
      </c>
      <c r="B54" s="183"/>
      <c r="C54" s="183"/>
      <c r="D54" s="183"/>
      <c r="E54" s="183"/>
      <c r="F54" s="183"/>
      <c r="G54" s="183"/>
      <c r="H54" s="35"/>
    </row>
    <row r="55" spans="1:8" ht="15">
      <c r="A55" s="183">
        <v>31</v>
      </c>
      <c r="B55" s="183"/>
      <c r="C55" s="183"/>
      <c r="D55" s="183"/>
      <c r="E55" s="183"/>
      <c r="F55" s="183"/>
      <c r="G55" s="183"/>
      <c r="H55" s="35"/>
    </row>
    <row r="56" spans="1:8" ht="15">
      <c r="A56" s="183">
        <v>32</v>
      </c>
      <c r="B56" s="183"/>
      <c r="C56" s="183"/>
      <c r="D56" s="183"/>
      <c r="E56" s="183"/>
      <c r="F56" s="183"/>
      <c r="G56" s="183"/>
      <c r="H56" s="35"/>
    </row>
    <row r="57" spans="1:8" ht="15">
      <c r="A57" s="183">
        <v>33</v>
      </c>
      <c r="B57" s="183"/>
      <c r="C57" s="183"/>
      <c r="D57" s="183"/>
      <c r="E57" s="183"/>
      <c r="F57" s="183"/>
      <c r="G57" s="183"/>
      <c r="H57" s="35"/>
    </row>
    <row r="58" spans="1:8" ht="15">
      <c r="A58" s="183">
        <v>34</v>
      </c>
      <c r="B58" s="183"/>
      <c r="C58" s="183"/>
      <c r="D58" s="183"/>
      <c r="E58" s="183"/>
      <c r="F58" s="183"/>
      <c r="G58" s="183"/>
      <c r="H58" s="35"/>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Ch. Ghulam Murtaza</v>
      </c>
      <c r="E68" s="30" t="s">
        <v>369</v>
      </c>
      <c r="F68" s="107" t="str">
        <f>+E4</f>
        <v>0315-6603754</v>
      </c>
      <c r="G68" s="30" t="s">
        <v>370</v>
      </c>
    </row>
    <row r="69" spans="1:7">
      <c r="A69" s="30" t="s">
        <v>371</v>
      </c>
      <c r="E69" s="50"/>
      <c r="G69" s="50"/>
    </row>
    <row r="70" spans="1:7" ht="109" customHeight="1">
      <c r="A70" s="51"/>
      <c r="B70" s="51"/>
      <c r="C70" s="30" t="s">
        <v>368</v>
      </c>
      <c r="D70" s="107" t="s">
        <v>2450</v>
      </c>
      <c r="E70" s="30" t="s">
        <v>369</v>
      </c>
      <c r="F70" s="107" t="s">
        <v>2449</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15</v>
      </c>
    </row>
    <row r="84" spans="1:7">
      <c r="A84" s="30">
        <v>2</v>
      </c>
      <c r="B84" s="30" t="s">
        <v>397</v>
      </c>
      <c r="E84" s="30" t="s">
        <v>396</v>
      </c>
      <c r="G84" s="35">
        <v>9</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512</v>
      </c>
    </row>
    <row r="88" spans="1:7">
      <c r="A88" s="30">
        <v>6</v>
      </c>
      <c r="B88" s="30" t="s">
        <v>401</v>
      </c>
      <c r="E88" s="30" t="s">
        <v>396</v>
      </c>
      <c r="G88" s="35">
        <v>23</v>
      </c>
    </row>
    <row r="89" spans="1:7">
      <c r="A89" s="30">
        <v>7</v>
      </c>
      <c r="B89" s="30" t="s">
        <v>402</v>
      </c>
      <c r="E89" s="83" t="s">
        <v>403</v>
      </c>
      <c r="G89" s="35" t="s">
        <v>2451</v>
      </c>
    </row>
    <row r="90" spans="1:7">
      <c r="A90" s="30">
        <v>8</v>
      </c>
      <c r="B90" s="30" t="s">
        <v>404</v>
      </c>
      <c r="E90" s="83" t="s">
        <v>405</v>
      </c>
      <c r="G90" s="35" t="s">
        <v>2452</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2453</v>
      </c>
      <c r="H100" s="50"/>
    </row>
    <row r="101" spans="1:8">
      <c r="A101" s="30">
        <v>4</v>
      </c>
      <c r="B101" s="30" t="s">
        <v>421</v>
      </c>
      <c r="F101" s="50"/>
      <c r="G101" s="50"/>
      <c r="H101" s="50"/>
    </row>
    <row r="102" spans="1:8">
      <c r="A102" s="30">
        <v>5</v>
      </c>
      <c r="B102" s="30" t="s">
        <v>422</v>
      </c>
      <c r="F102" s="50" t="s">
        <v>2455</v>
      </c>
      <c r="G102" s="50" t="s">
        <v>2454</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800-000000000000}">
      <formula1>"Yes,Some,No"</formula1>
    </dataValidation>
    <dataValidation type="list" allowBlank="1" showInputMessage="1" showErrorMessage="1" sqref="G79" xr:uid="{00000000-0002-0000-2800-000001000000}">
      <formula1>"Yes,Some confusion,No"</formula1>
    </dataValidation>
    <dataValidation type="list" allowBlank="1" showInputMessage="1" showErrorMessage="1" sqref="G77" xr:uid="{00000000-0002-0000-2800-000002000000}">
      <formula1>"Clear,Mixed,Not clear"</formula1>
    </dataValidation>
    <dataValidation type="list" allowBlank="1" showInputMessage="1" showErrorMessage="1" sqref="G76 G78" xr:uid="{00000000-0002-0000-2800-000003000000}">
      <formula1>"Most,Few,None"</formula1>
    </dataValidation>
    <dataValidation type="list" allowBlank="1" showInputMessage="1" showErrorMessage="1" sqref="G75" xr:uid="{00000000-0002-0000-2800-000004000000}">
      <formula1>"Clear,Some,Not clear"</formula1>
    </dataValidation>
    <dataValidation type="whole" operator="greaterThanOrEqual" allowBlank="1" showInputMessage="1" showErrorMessage="1" sqref="G83:G88 C6:C8 D15:D21 E6:E8 G6:G8 G15:G21" xr:uid="{00000000-0002-0000-2800-000007000000}">
      <formula1>0</formula1>
    </dataValidation>
  </dataValidations>
  <hyperlinks>
    <hyperlink ref="H4" r:id="rId1" xr:uid="{A95514A4-CA2F-374D-88F1-39A9C432E4DB}"/>
  </hyperlinks>
  <pageMargins left="0.25" right="0.25" top="0.75" bottom="0.75" header="0.3" footer="0.3"/>
  <pageSetup paperSize="9" orientation="portrait" horizontalDpi="0" verticalDpi="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5:H23"/>
  <sheetViews>
    <sheetView zoomScaleNormal="100" workbookViewId="0">
      <selection activeCell="F34" sqref="F34"/>
    </sheetView>
  </sheetViews>
  <sheetFormatPr baseColWidth="10" defaultRowHeight="15"/>
  <cols>
    <col min="1" max="1" width="3.33203125" customWidth="1"/>
    <col min="2" max="2" width="12.83203125" bestFit="1" customWidth="1"/>
    <col min="3" max="3" width="6.5" customWidth="1"/>
    <col min="4" max="4" width="4.5" bestFit="1" customWidth="1"/>
    <col min="5" max="5" width="7.83203125" customWidth="1"/>
    <col min="6" max="7" width="8.33203125" bestFit="1" customWidth="1"/>
    <col min="8" max="8" width="9.33203125" customWidth="1"/>
  </cols>
  <sheetData>
    <row r="5" spans="1:8" s="9" customFormat="1" ht="30" customHeight="1">
      <c r="A5" s="8"/>
      <c r="B5" s="8" t="s">
        <v>108</v>
      </c>
      <c r="C5" s="8" t="s">
        <v>109</v>
      </c>
      <c r="D5" s="8"/>
      <c r="E5" s="8" t="s">
        <v>110</v>
      </c>
      <c r="F5" s="8" t="s">
        <v>111</v>
      </c>
      <c r="G5" s="8" t="s">
        <v>112</v>
      </c>
      <c r="H5" s="8" t="s">
        <v>113</v>
      </c>
    </row>
    <row r="6" spans="1:8" ht="26" customHeight="1">
      <c r="A6" s="7">
        <v>0</v>
      </c>
      <c r="B6" s="11" t="s">
        <v>114</v>
      </c>
      <c r="C6" s="18">
        <v>45975</v>
      </c>
      <c r="D6" s="15" t="str">
        <f t="shared" ref="D6:D23" si="0">+TEXT(C6,"DDD")</f>
        <v>Fri</v>
      </c>
      <c r="E6" s="6"/>
      <c r="F6" s="6"/>
      <c r="G6" s="6"/>
      <c r="H6" s="6" t="s">
        <v>115</v>
      </c>
    </row>
    <row r="7" spans="1:8" ht="26" customHeight="1">
      <c r="A7" s="20">
        <v>1</v>
      </c>
      <c r="B7" s="26" t="s">
        <v>116</v>
      </c>
      <c r="C7" s="22">
        <v>45985</v>
      </c>
      <c r="D7" s="23" t="str">
        <f t="shared" si="0"/>
        <v>Mon</v>
      </c>
      <c r="E7" s="27"/>
      <c r="F7" s="6"/>
      <c r="G7" s="6"/>
      <c r="H7" s="6"/>
    </row>
    <row r="8" spans="1:8" ht="26" customHeight="1">
      <c r="A8" s="24">
        <v>2</v>
      </c>
      <c r="B8" s="11" t="s">
        <v>117</v>
      </c>
      <c r="C8" s="18">
        <v>45986</v>
      </c>
      <c r="D8" s="19" t="str">
        <f t="shared" si="0"/>
        <v>Tue</v>
      </c>
      <c r="E8" s="27"/>
      <c r="F8" s="6"/>
      <c r="G8" s="6"/>
      <c r="H8" s="6"/>
    </row>
    <row r="9" spans="1:8" ht="26" customHeight="1">
      <c r="A9" s="24">
        <v>3</v>
      </c>
      <c r="B9" s="11" t="s">
        <v>118</v>
      </c>
      <c r="C9" s="18">
        <v>45987</v>
      </c>
      <c r="D9" s="19" t="str">
        <f t="shared" si="0"/>
        <v>Wed</v>
      </c>
      <c r="E9" s="27"/>
      <c r="F9" s="6"/>
      <c r="G9" s="6"/>
      <c r="H9" s="6"/>
    </row>
    <row r="10" spans="1:8" ht="26" customHeight="1">
      <c r="A10" s="24">
        <v>4</v>
      </c>
      <c r="B10" s="11" t="s">
        <v>119</v>
      </c>
      <c r="C10" s="18">
        <v>45988</v>
      </c>
      <c r="D10" s="19" t="str">
        <f t="shared" si="0"/>
        <v>Thu</v>
      </c>
      <c r="E10" s="27"/>
      <c r="F10" s="6"/>
      <c r="G10" s="6"/>
      <c r="H10" s="6"/>
    </row>
    <row r="11" spans="1:8" ht="26" customHeight="1">
      <c r="A11" s="24">
        <v>5</v>
      </c>
      <c r="B11" s="12" t="s">
        <v>120</v>
      </c>
      <c r="C11" s="18">
        <v>45989</v>
      </c>
      <c r="D11" s="19" t="str">
        <f t="shared" si="0"/>
        <v>Fri</v>
      </c>
      <c r="E11" s="27"/>
      <c r="F11" s="6"/>
      <c r="G11" s="6"/>
      <c r="H11" s="6"/>
    </row>
    <row r="12" spans="1:8" ht="26" customHeight="1">
      <c r="A12" s="24">
        <v>6</v>
      </c>
      <c r="B12" s="12" t="s">
        <v>121</v>
      </c>
      <c r="C12" s="18">
        <v>45990</v>
      </c>
      <c r="D12" s="19" t="str">
        <f t="shared" si="0"/>
        <v>Sat</v>
      </c>
      <c r="E12" s="27"/>
      <c r="F12" s="6"/>
      <c r="G12" s="6"/>
      <c r="H12" s="6"/>
    </row>
    <row r="13" spans="1:8" ht="26" customHeight="1">
      <c r="A13" s="20">
        <v>7</v>
      </c>
      <c r="B13" s="21" t="s">
        <v>122</v>
      </c>
      <c r="C13" s="22">
        <f>+C12+2</f>
        <v>45992</v>
      </c>
      <c r="D13" s="23" t="str">
        <f t="shared" si="0"/>
        <v>Mon</v>
      </c>
      <c r="E13" s="27"/>
      <c r="F13" s="6"/>
      <c r="G13" s="6"/>
      <c r="H13" s="6"/>
    </row>
    <row r="14" spans="1:8" ht="26" customHeight="1">
      <c r="A14" s="24">
        <v>8</v>
      </c>
      <c r="B14" s="12" t="s">
        <v>123</v>
      </c>
      <c r="C14" s="18">
        <f>+C13+1</f>
        <v>45993</v>
      </c>
      <c r="D14" s="19" t="str">
        <f t="shared" si="0"/>
        <v>Tue</v>
      </c>
      <c r="E14" s="27"/>
      <c r="F14" s="6"/>
      <c r="G14" s="6"/>
      <c r="H14" s="6"/>
    </row>
    <row r="15" spans="1:8" ht="26" customHeight="1">
      <c r="A15" s="24">
        <v>9</v>
      </c>
      <c r="B15" s="12" t="s">
        <v>124</v>
      </c>
      <c r="C15" s="18">
        <f>+C14+1</f>
        <v>45994</v>
      </c>
      <c r="D15" s="19" t="str">
        <f t="shared" si="0"/>
        <v>Wed</v>
      </c>
      <c r="E15" s="27"/>
      <c r="F15" s="6"/>
      <c r="G15" s="6"/>
      <c r="H15" s="6"/>
    </row>
    <row r="16" spans="1:8" ht="26" customHeight="1">
      <c r="A16" s="24">
        <v>10</v>
      </c>
      <c r="B16" s="12" t="s">
        <v>125</v>
      </c>
      <c r="C16" s="18">
        <f>+C15+1</f>
        <v>45995</v>
      </c>
      <c r="D16" s="19" t="str">
        <f t="shared" si="0"/>
        <v>Thu</v>
      </c>
      <c r="E16" s="27"/>
      <c r="F16" s="6"/>
      <c r="G16" s="6"/>
      <c r="H16" s="6"/>
    </row>
    <row r="17" spans="1:8" ht="26" customHeight="1">
      <c r="A17" s="24">
        <v>11</v>
      </c>
      <c r="B17" s="12" t="s">
        <v>126</v>
      </c>
      <c r="C17" s="18">
        <f>+C16+1</f>
        <v>45996</v>
      </c>
      <c r="D17" s="19" t="str">
        <f t="shared" si="0"/>
        <v>Fri</v>
      </c>
      <c r="E17" s="27"/>
      <c r="F17" s="6"/>
      <c r="G17" s="6"/>
      <c r="H17" s="6"/>
    </row>
    <row r="18" spans="1:8" ht="26" customHeight="1">
      <c r="A18" s="25">
        <v>12</v>
      </c>
      <c r="B18" s="13" t="s">
        <v>127</v>
      </c>
      <c r="C18" s="17">
        <f>+C17+1</f>
        <v>45997</v>
      </c>
      <c r="D18" s="16" t="str">
        <f t="shared" si="0"/>
        <v>Sat</v>
      </c>
      <c r="E18" s="27"/>
      <c r="F18" s="6"/>
      <c r="G18" s="6"/>
      <c r="H18" s="6"/>
    </row>
    <row r="19" spans="1:8" ht="26" customHeight="1">
      <c r="A19" s="24">
        <v>13</v>
      </c>
      <c r="B19" s="12" t="s">
        <v>128</v>
      </c>
      <c r="C19" s="18">
        <f>+C18+2</f>
        <v>45999</v>
      </c>
      <c r="D19" s="19" t="str">
        <f t="shared" si="0"/>
        <v>Mon</v>
      </c>
      <c r="E19" s="6"/>
      <c r="F19" s="6"/>
      <c r="G19" s="6"/>
      <c r="H19" s="6"/>
    </row>
    <row r="20" spans="1:8" ht="26" customHeight="1">
      <c r="A20" s="24">
        <v>14</v>
      </c>
      <c r="B20" s="12" t="s">
        <v>129</v>
      </c>
      <c r="C20" s="18">
        <f>+C19+1</f>
        <v>46000</v>
      </c>
      <c r="D20" s="19" t="str">
        <f t="shared" si="0"/>
        <v>Tue</v>
      </c>
      <c r="E20" s="6"/>
      <c r="F20" s="6"/>
      <c r="G20" s="6"/>
      <c r="H20" s="6"/>
    </row>
    <row r="21" spans="1:8" ht="26" customHeight="1">
      <c r="A21" s="24">
        <v>15</v>
      </c>
      <c r="B21" s="12" t="s">
        <v>130</v>
      </c>
      <c r="C21" s="18">
        <f>+C20+1</f>
        <v>46001</v>
      </c>
      <c r="D21" s="19" t="str">
        <f t="shared" si="0"/>
        <v>Wed</v>
      </c>
      <c r="E21" s="6"/>
      <c r="F21" s="6"/>
      <c r="G21" s="6"/>
      <c r="H21" s="6"/>
    </row>
    <row r="22" spans="1:8" ht="26" customHeight="1">
      <c r="A22" s="24">
        <v>16</v>
      </c>
      <c r="B22" s="12" t="s">
        <v>131</v>
      </c>
      <c r="C22" s="18">
        <f>+C21+1</f>
        <v>46002</v>
      </c>
      <c r="D22" s="19" t="str">
        <f t="shared" si="0"/>
        <v>Thu</v>
      </c>
      <c r="E22" s="6"/>
      <c r="F22" s="6"/>
      <c r="G22" s="6"/>
      <c r="H22" s="6"/>
    </row>
    <row r="23" spans="1:8" ht="26" customHeight="1">
      <c r="A23" s="25">
        <v>17</v>
      </c>
      <c r="B23" s="13" t="s">
        <v>132</v>
      </c>
      <c r="C23" s="17">
        <f>+C22+1</f>
        <v>46003</v>
      </c>
      <c r="D23" s="16" t="str">
        <f t="shared" si="0"/>
        <v>Fri</v>
      </c>
      <c r="E23" s="6"/>
      <c r="F23" s="6"/>
      <c r="G23" s="6"/>
      <c r="H23" s="6"/>
    </row>
  </sheetData>
  <pageMargins left="0.25" right="0.25" top="0.75" bottom="0.75" header="0.3" footer="0.3"/>
  <pageSetup paperSize="9" orientation="portrait" horizontalDpi="0" verticalDpi="0"/>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tabColor theme="3" tint="0.89999084444715716"/>
  </sheetPr>
  <dimension ref="A1:H102"/>
  <sheetViews>
    <sheetView view="pageBreakPreview" topLeftCell="A19" zoomScale="75" zoomScaleNormal="130" zoomScaleSheetLayoutView="179"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+D12S1!F1</f>
        <v>45997</v>
      </c>
      <c r="G1" s="60" t="s">
        <v>236</v>
      </c>
      <c r="H1" s="68">
        <f>+D12S2!H1</f>
        <v>12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2331</v>
      </c>
      <c r="C4" s="81" t="str">
        <f>+D12S1!C4</f>
        <v>Bhakkar</v>
      </c>
      <c r="D4" s="72" t="s">
        <v>2459</v>
      </c>
      <c r="E4" s="72" t="s">
        <v>2330</v>
      </c>
      <c r="F4" s="73" t="s">
        <v>2460</v>
      </c>
      <c r="G4" s="164" t="s">
        <v>2461</v>
      </c>
      <c r="H4" s="136" t="s">
        <v>2332</v>
      </c>
    </row>
    <row r="5" spans="1:8">
      <c r="A5" s="31" t="s">
        <v>248</v>
      </c>
    </row>
    <row r="6" spans="1:8" s="38" customFormat="1" ht="28" customHeight="1">
      <c r="A6" s="273" t="s">
        <v>249</v>
      </c>
      <c r="B6" s="274"/>
      <c r="C6" s="36">
        <v>35</v>
      </c>
      <c r="D6" s="37" t="s">
        <v>250</v>
      </c>
      <c r="E6" s="74">
        <v>35</v>
      </c>
      <c r="F6" s="275" t="s">
        <v>251</v>
      </c>
      <c r="G6" s="276"/>
      <c r="H6" s="36">
        <v>290</v>
      </c>
    </row>
    <row r="7" spans="1:8" s="38" customFormat="1" ht="42" customHeight="1">
      <c r="A7" s="273" t="s">
        <v>252</v>
      </c>
      <c r="B7" s="274"/>
      <c r="C7" s="36">
        <v>26</v>
      </c>
      <c r="D7" s="39" t="s">
        <v>253</v>
      </c>
      <c r="E7" s="74">
        <v>21</v>
      </c>
      <c r="F7" s="275" t="s">
        <v>254</v>
      </c>
      <c r="G7" s="276"/>
      <c r="H7" s="36">
        <v>31</v>
      </c>
    </row>
    <row r="8" spans="1:8" s="38" customFormat="1" ht="28" customHeight="1">
      <c r="A8" s="273" t="s">
        <v>255</v>
      </c>
      <c r="B8" s="274"/>
      <c r="C8" s="36">
        <v>4</v>
      </c>
      <c r="D8" s="40" t="s">
        <v>256</v>
      </c>
      <c r="E8" s="74"/>
      <c r="F8" s="275" t="s">
        <v>257</v>
      </c>
      <c r="G8" s="276"/>
      <c r="H8" s="36">
        <v>278</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244" t="s">
        <v>272</v>
      </c>
      <c r="F15" s="77"/>
      <c r="G15" s="77"/>
      <c r="H15" s="65"/>
    </row>
    <row r="16" spans="1:8" ht="15" customHeight="1">
      <c r="A16" s="30">
        <v>2</v>
      </c>
      <c r="B16" s="77" t="s">
        <v>273</v>
      </c>
      <c r="D16" s="73">
        <v>19</v>
      </c>
      <c r="E16" s="244" t="s">
        <v>274</v>
      </c>
      <c r="F16" s="77"/>
      <c r="G16" s="77"/>
      <c r="H16" s="65"/>
    </row>
    <row r="17" spans="1:8" ht="15" customHeight="1">
      <c r="A17" s="30">
        <v>3</v>
      </c>
      <c r="B17" s="77" t="s">
        <v>275</v>
      </c>
      <c r="D17" s="73">
        <v>21</v>
      </c>
      <c r="E17" s="244" t="s">
        <v>276</v>
      </c>
      <c r="F17" s="77"/>
      <c r="G17" s="77"/>
      <c r="H17" s="65"/>
    </row>
    <row r="18" spans="1:8" ht="15" customHeight="1">
      <c r="A18" s="30">
        <v>4</v>
      </c>
      <c r="B18" s="77" t="s">
        <v>277</v>
      </c>
      <c r="D18" s="73">
        <v>16</v>
      </c>
      <c r="E18" s="244" t="s">
        <v>278</v>
      </c>
      <c r="F18" s="77"/>
      <c r="G18" s="77"/>
      <c r="H18" s="65"/>
    </row>
    <row r="19" spans="1:8" ht="15" customHeight="1">
      <c r="A19" s="30">
        <v>5</v>
      </c>
      <c r="B19" s="77" t="s">
        <v>279</v>
      </c>
      <c r="D19" s="73"/>
      <c r="E19" s="244" t="s">
        <v>280</v>
      </c>
      <c r="F19" s="77"/>
      <c r="G19" s="77"/>
      <c r="H19" s="65"/>
    </row>
    <row r="20" spans="1:8" ht="15" customHeight="1">
      <c r="A20" s="30">
        <v>6</v>
      </c>
      <c r="B20" s="77" t="s">
        <v>281</v>
      </c>
      <c r="D20" s="73"/>
      <c r="E20" s="244" t="s">
        <v>282</v>
      </c>
      <c r="F20" s="77"/>
      <c r="G20" s="77"/>
      <c r="H20" s="65"/>
    </row>
    <row r="21" spans="1:8" ht="15" customHeight="1">
      <c r="A21" s="30">
        <v>7</v>
      </c>
      <c r="B21" t="s">
        <v>283</v>
      </c>
      <c r="D21" s="73"/>
      <c r="E21" s="245"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5">
        <v>1</v>
      </c>
      <c r="B24" s="65" t="s">
        <v>2462</v>
      </c>
      <c r="C24" s="65" t="s">
        <v>2463</v>
      </c>
      <c r="D24" s="65"/>
      <c r="E24" s="65">
        <v>21</v>
      </c>
      <c r="F24" s="35" t="s">
        <v>295</v>
      </c>
      <c r="G24" s="73"/>
      <c r="H24" s="65"/>
    </row>
    <row r="25" spans="1:8" ht="15">
      <c r="A25" s="35">
        <v>2</v>
      </c>
      <c r="B25" s="181" t="s">
        <v>1788</v>
      </c>
      <c r="C25" s="65" t="s">
        <v>2464</v>
      </c>
      <c r="D25" s="65" t="s">
        <v>2343</v>
      </c>
      <c r="E25" s="65">
        <v>26</v>
      </c>
      <c r="F25" s="35" t="s">
        <v>295</v>
      </c>
      <c r="G25" s="73"/>
      <c r="H25" s="65" t="s">
        <v>296</v>
      </c>
    </row>
    <row r="26" spans="1:8" ht="15">
      <c r="A26" s="35">
        <v>3</v>
      </c>
      <c r="B26" s="65" t="s">
        <v>2465</v>
      </c>
      <c r="C26" s="65" t="s">
        <v>2466</v>
      </c>
      <c r="D26" s="65" t="s">
        <v>2343</v>
      </c>
      <c r="E26" s="65">
        <v>11</v>
      </c>
      <c r="F26" s="35" t="s">
        <v>295</v>
      </c>
      <c r="G26" s="73"/>
      <c r="H26" s="65"/>
    </row>
    <row r="27" spans="1:8" ht="15">
      <c r="A27" s="35">
        <v>4</v>
      </c>
      <c r="B27" s="65" t="s">
        <v>633</v>
      </c>
      <c r="C27" s="65" t="s">
        <v>2467</v>
      </c>
      <c r="D27" s="65" t="s">
        <v>2343</v>
      </c>
      <c r="E27" s="65">
        <v>10</v>
      </c>
      <c r="F27" s="35" t="s">
        <v>295</v>
      </c>
      <c r="G27" s="73"/>
      <c r="H27" s="65"/>
    </row>
    <row r="28" spans="1:8" ht="15">
      <c r="A28" s="35">
        <v>5</v>
      </c>
      <c r="B28" s="65" t="s">
        <v>2468</v>
      </c>
      <c r="C28" s="65" t="s">
        <v>2469</v>
      </c>
      <c r="D28" s="65" t="s">
        <v>2343</v>
      </c>
      <c r="E28" s="65">
        <v>6</v>
      </c>
      <c r="F28" s="35" t="s">
        <v>295</v>
      </c>
      <c r="G28" s="73"/>
      <c r="H28" s="65"/>
    </row>
    <row r="29" spans="1:8" ht="15">
      <c r="A29" s="35">
        <v>6</v>
      </c>
      <c r="B29" s="65" t="s">
        <v>2390</v>
      </c>
      <c r="C29" s="65" t="s">
        <v>2470</v>
      </c>
      <c r="D29" s="65" t="s">
        <v>2343</v>
      </c>
      <c r="E29" s="65">
        <v>12</v>
      </c>
      <c r="F29" s="35" t="s">
        <v>295</v>
      </c>
      <c r="G29" s="73"/>
      <c r="H29" s="65"/>
    </row>
    <row r="30" spans="1:8" ht="15">
      <c r="A30" s="35">
        <v>7</v>
      </c>
      <c r="B30" s="65" t="s">
        <v>2392</v>
      </c>
      <c r="C30" s="65" t="s">
        <v>2471</v>
      </c>
      <c r="D30" s="65" t="s">
        <v>2343</v>
      </c>
      <c r="E30" s="65">
        <v>12</v>
      </c>
      <c r="F30" s="35" t="s">
        <v>295</v>
      </c>
      <c r="G30" s="73"/>
      <c r="H30" s="65"/>
    </row>
    <row r="31" spans="1:8" ht="15">
      <c r="A31" s="35">
        <v>8</v>
      </c>
      <c r="B31" s="65" t="s">
        <v>2472</v>
      </c>
      <c r="C31" s="65" t="s">
        <v>2473</v>
      </c>
      <c r="D31" s="65" t="s">
        <v>2343</v>
      </c>
      <c r="E31" s="65">
        <v>10</v>
      </c>
      <c r="F31" s="35" t="s">
        <v>295</v>
      </c>
      <c r="G31" s="35"/>
      <c r="H31" s="65"/>
    </row>
    <row r="32" spans="1:8" ht="15">
      <c r="A32" s="35">
        <v>9</v>
      </c>
      <c r="B32" s="65" t="s">
        <v>1178</v>
      </c>
      <c r="C32" s="65" t="s">
        <v>2474</v>
      </c>
      <c r="D32" s="65" t="s">
        <v>2343</v>
      </c>
      <c r="E32" s="65">
        <v>8</v>
      </c>
      <c r="F32" s="35" t="s">
        <v>295</v>
      </c>
      <c r="G32" s="35"/>
      <c r="H32" s="65"/>
    </row>
    <row r="33" spans="1:8" ht="15">
      <c r="A33" s="35">
        <v>10</v>
      </c>
      <c r="B33" s="65" t="s">
        <v>2397</v>
      </c>
      <c r="C33" s="65" t="s">
        <v>2475</v>
      </c>
      <c r="D33" s="65" t="s">
        <v>2343</v>
      </c>
      <c r="E33" s="65">
        <v>10</v>
      </c>
      <c r="F33" s="35" t="s">
        <v>295</v>
      </c>
      <c r="G33" s="35"/>
      <c r="H33" s="65"/>
    </row>
    <row r="34" spans="1:8" ht="15">
      <c r="A34" s="35">
        <v>11</v>
      </c>
      <c r="B34" s="65" t="s">
        <v>2399</v>
      </c>
      <c r="C34" s="65" t="s">
        <v>2476</v>
      </c>
      <c r="D34" s="65" t="s">
        <v>2343</v>
      </c>
      <c r="E34" s="65"/>
      <c r="F34" s="35" t="s">
        <v>295</v>
      </c>
      <c r="G34" s="35"/>
      <c r="H34" s="65" t="s">
        <v>296</v>
      </c>
    </row>
    <row r="35" spans="1:8" ht="15">
      <c r="A35" s="35">
        <v>12</v>
      </c>
      <c r="B35" s="181" t="s">
        <v>2342</v>
      </c>
      <c r="C35" s="65" t="s">
        <v>2477</v>
      </c>
      <c r="D35" s="65" t="s">
        <v>2343</v>
      </c>
      <c r="E35" s="65">
        <v>15</v>
      </c>
      <c r="F35" s="35" t="s">
        <v>295</v>
      </c>
      <c r="G35" s="35"/>
      <c r="H35" s="35"/>
    </row>
    <row r="36" spans="1:8" ht="15">
      <c r="A36" s="35">
        <v>13</v>
      </c>
      <c r="B36" s="181" t="s">
        <v>2344</v>
      </c>
      <c r="C36" s="65" t="s">
        <v>2478</v>
      </c>
      <c r="D36" s="65" t="s">
        <v>2343</v>
      </c>
      <c r="E36" s="65">
        <v>30</v>
      </c>
      <c r="F36" s="35" t="s">
        <v>295</v>
      </c>
      <c r="G36" s="35"/>
      <c r="H36" s="65" t="s">
        <v>296</v>
      </c>
    </row>
    <row r="37" spans="1:8" ht="15">
      <c r="A37" s="35">
        <v>14</v>
      </c>
      <c r="B37" s="65" t="s">
        <v>2346</v>
      </c>
      <c r="C37" s="65" t="s">
        <v>2479</v>
      </c>
      <c r="D37" s="65" t="s">
        <v>2343</v>
      </c>
      <c r="E37" s="65">
        <v>38</v>
      </c>
      <c r="F37" s="35" t="s">
        <v>295</v>
      </c>
      <c r="G37" s="35"/>
      <c r="H37" s="35"/>
    </row>
    <row r="38" spans="1:8" ht="15">
      <c r="A38" s="35">
        <v>15</v>
      </c>
      <c r="B38" s="65" t="s">
        <v>2348</v>
      </c>
      <c r="C38" s="65" t="s">
        <v>2480</v>
      </c>
      <c r="D38" s="65" t="s">
        <v>2343</v>
      </c>
      <c r="E38" s="65">
        <v>27</v>
      </c>
      <c r="F38" s="35" t="s">
        <v>295</v>
      </c>
      <c r="G38" s="35"/>
      <c r="H38" s="35"/>
    </row>
    <row r="39" spans="1:8" ht="15">
      <c r="A39" s="35">
        <v>16</v>
      </c>
      <c r="B39" s="65" t="s">
        <v>2481</v>
      </c>
      <c r="C39" s="65" t="s">
        <v>2482</v>
      </c>
      <c r="D39" s="65" t="s">
        <v>2343</v>
      </c>
      <c r="E39" s="65">
        <v>24</v>
      </c>
      <c r="F39" s="35" t="s">
        <v>295</v>
      </c>
      <c r="G39" s="35"/>
      <c r="H39" s="35"/>
    </row>
    <row r="40" spans="1:8" ht="15">
      <c r="A40" s="35">
        <v>17</v>
      </c>
      <c r="B40" s="181" t="s">
        <v>2351</v>
      </c>
      <c r="C40" s="65" t="s">
        <v>2483</v>
      </c>
      <c r="D40" s="65" t="s">
        <v>2343</v>
      </c>
      <c r="E40" s="65">
        <v>8</v>
      </c>
      <c r="F40" s="35" t="s">
        <v>295</v>
      </c>
      <c r="G40" s="35"/>
      <c r="H40" s="35" t="s">
        <v>296</v>
      </c>
    </row>
    <row r="41" spans="1:8" ht="15">
      <c r="A41" s="35">
        <v>18</v>
      </c>
      <c r="B41" s="65" t="s">
        <v>2484</v>
      </c>
      <c r="C41" s="65" t="s">
        <v>2485</v>
      </c>
      <c r="D41" s="65" t="s">
        <v>2343</v>
      </c>
      <c r="E41" s="65">
        <v>12</v>
      </c>
      <c r="F41" s="35" t="s">
        <v>295</v>
      </c>
      <c r="G41" s="35"/>
      <c r="H41" s="35"/>
    </row>
    <row r="42" spans="1:8" ht="15">
      <c r="A42" s="35">
        <v>19</v>
      </c>
      <c r="B42" s="65" t="s">
        <v>1873</v>
      </c>
      <c r="C42" s="65" t="s">
        <v>2486</v>
      </c>
      <c r="D42" s="65" t="s">
        <v>2343</v>
      </c>
      <c r="E42" s="65">
        <v>15</v>
      </c>
      <c r="F42" s="35" t="s">
        <v>295</v>
      </c>
      <c r="G42" s="35"/>
      <c r="H42" s="35"/>
    </row>
    <row r="43" spans="1:8" ht="15">
      <c r="A43" s="35">
        <v>20</v>
      </c>
      <c r="B43" s="65" t="s">
        <v>2356</v>
      </c>
      <c r="C43" s="65" t="s">
        <v>2487</v>
      </c>
      <c r="D43" s="65" t="s">
        <v>2343</v>
      </c>
      <c r="E43" s="65">
        <v>12</v>
      </c>
      <c r="F43" s="35" t="s">
        <v>295</v>
      </c>
      <c r="G43" s="35"/>
      <c r="H43" s="35"/>
    </row>
    <row r="44" spans="1:8" ht="15">
      <c r="A44" s="35">
        <v>21</v>
      </c>
      <c r="B44" s="65" t="s">
        <v>2496</v>
      </c>
      <c r="C44" s="65" t="s">
        <v>2488</v>
      </c>
      <c r="D44" s="65" t="s">
        <v>2343</v>
      </c>
      <c r="E44" s="65">
        <v>36</v>
      </c>
      <c r="F44" s="35" t="s">
        <v>295</v>
      </c>
      <c r="G44" s="35"/>
      <c r="H44" s="35"/>
    </row>
    <row r="45" spans="1:8" ht="15">
      <c r="A45" s="35">
        <v>22</v>
      </c>
      <c r="B45" s="65" t="s">
        <v>2495</v>
      </c>
      <c r="C45" s="65" t="s">
        <v>2489</v>
      </c>
      <c r="D45" s="65" t="s">
        <v>2343</v>
      </c>
      <c r="E45" s="65">
        <v>25</v>
      </c>
      <c r="F45" s="35" t="s">
        <v>295</v>
      </c>
      <c r="G45" s="35"/>
      <c r="H45" s="35" t="s">
        <v>296</v>
      </c>
    </row>
    <row r="46" spans="1:8" ht="15">
      <c r="A46" s="35">
        <v>23</v>
      </c>
      <c r="B46" s="65" t="s">
        <v>1380</v>
      </c>
      <c r="C46" s="65" t="s">
        <v>2490</v>
      </c>
      <c r="D46" s="65" t="s">
        <v>2343</v>
      </c>
      <c r="E46" s="65">
        <v>5</v>
      </c>
      <c r="F46" s="35" t="s">
        <v>295</v>
      </c>
      <c r="G46" s="35"/>
      <c r="H46" s="35" t="s">
        <v>296</v>
      </c>
    </row>
    <row r="47" spans="1:8" ht="15">
      <c r="A47" s="35">
        <v>24</v>
      </c>
      <c r="B47" s="65" t="s">
        <v>2364</v>
      </c>
      <c r="C47" s="65" t="s">
        <v>2491</v>
      </c>
      <c r="D47" s="65" t="s">
        <v>2343</v>
      </c>
      <c r="E47" s="65">
        <v>27</v>
      </c>
      <c r="F47" s="35" t="s">
        <v>295</v>
      </c>
      <c r="G47" s="35"/>
      <c r="H47" s="35"/>
    </row>
    <row r="48" spans="1:8" ht="15">
      <c r="A48" s="35">
        <v>25</v>
      </c>
      <c r="B48" s="65" t="s">
        <v>2366</v>
      </c>
      <c r="C48" s="65" t="s">
        <v>2492</v>
      </c>
      <c r="D48" s="65" t="s">
        <v>2343</v>
      </c>
      <c r="E48" s="65">
        <v>21</v>
      </c>
      <c r="F48" s="35" t="s">
        <v>295</v>
      </c>
      <c r="G48" s="35"/>
      <c r="H48" s="35"/>
    </row>
    <row r="49" spans="1:8" ht="15">
      <c r="A49" s="35">
        <v>26</v>
      </c>
      <c r="B49" s="65" t="s">
        <v>2493</v>
      </c>
      <c r="C49" s="65" t="s">
        <v>2494</v>
      </c>
      <c r="D49" s="65" t="s">
        <v>2343</v>
      </c>
      <c r="E49" s="65">
        <v>12</v>
      </c>
      <c r="F49" s="35" t="s">
        <v>295</v>
      </c>
      <c r="G49" s="35"/>
      <c r="H49" s="35"/>
    </row>
    <row r="50" spans="1:8" ht="15">
      <c r="A50" s="35">
        <v>27</v>
      </c>
      <c r="B50" s="65" t="s">
        <v>1288</v>
      </c>
      <c r="C50" s="65" t="s">
        <v>2497</v>
      </c>
      <c r="D50" s="65" t="s">
        <v>2343</v>
      </c>
      <c r="E50" s="35">
        <v>27</v>
      </c>
      <c r="F50" s="35" t="s">
        <v>295</v>
      </c>
      <c r="G50" s="35"/>
      <c r="H50" s="35"/>
    </row>
    <row r="51" spans="1:8" ht="15">
      <c r="A51" s="35">
        <v>28</v>
      </c>
      <c r="B51" s="65" t="s">
        <v>2498</v>
      </c>
      <c r="C51" s="65" t="s">
        <v>2499</v>
      </c>
      <c r="D51" s="65" t="s">
        <v>2343</v>
      </c>
      <c r="E51" s="35">
        <v>22</v>
      </c>
      <c r="F51" s="35" t="s">
        <v>295</v>
      </c>
      <c r="G51" s="35"/>
      <c r="H51" s="35"/>
    </row>
    <row r="52" spans="1:8" ht="15">
      <c r="A52" s="35">
        <v>29</v>
      </c>
      <c r="B52" s="65" t="s">
        <v>2500</v>
      </c>
      <c r="C52" s="65" t="s">
        <v>2501</v>
      </c>
      <c r="D52" s="65" t="s">
        <v>2343</v>
      </c>
      <c r="E52" s="35">
        <v>18</v>
      </c>
      <c r="F52" s="35" t="s">
        <v>295</v>
      </c>
      <c r="G52" s="35"/>
      <c r="H52" s="35"/>
    </row>
    <row r="53" spans="1:8" ht="15">
      <c r="A53" s="35">
        <v>30</v>
      </c>
      <c r="B53" s="65" t="s">
        <v>1589</v>
      </c>
      <c r="C53" s="65" t="s">
        <v>2502</v>
      </c>
      <c r="D53" s="65" t="s">
        <v>2343</v>
      </c>
      <c r="E53" s="35">
        <v>11</v>
      </c>
      <c r="F53" s="35" t="s">
        <v>295</v>
      </c>
      <c r="G53" s="35"/>
      <c r="H53" s="35"/>
    </row>
    <row r="54" spans="1:8" ht="15">
      <c r="A54" s="35">
        <v>31</v>
      </c>
      <c r="B54" s="65" t="s">
        <v>2503</v>
      </c>
      <c r="C54" s="65" t="s">
        <v>2504</v>
      </c>
      <c r="D54" s="65" t="s">
        <v>2343</v>
      </c>
      <c r="E54" s="35">
        <v>222</v>
      </c>
      <c r="F54" s="35" t="s">
        <v>295</v>
      </c>
      <c r="G54" s="35"/>
      <c r="H54" s="35"/>
    </row>
    <row r="55" spans="1:8" ht="15">
      <c r="A55" s="35">
        <v>32</v>
      </c>
      <c r="B55" s="181" t="s">
        <v>1014</v>
      </c>
      <c r="C55" s="65" t="s">
        <v>2505</v>
      </c>
      <c r="D55" s="65" t="s">
        <v>2343</v>
      </c>
      <c r="E55" s="35">
        <v>27</v>
      </c>
      <c r="F55" s="35" t="s">
        <v>295</v>
      </c>
      <c r="G55" s="35"/>
      <c r="H55" s="35"/>
    </row>
    <row r="56" spans="1:8" ht="15">
      <c r="A56" s="35">
        <v>33</v>
      </c>
      <c r="B56" s="65" t="s">
        <v>839</v>
      </c>
      <c r="C56" s="65" t="s">
        <v>2506</v>
      </c>
      <c r="D56" s="65" t="s">
        <v>2343</v>
      </c>
      <c r="E56" s="35">
        <v>35</v>
      </c>
      <c r="F56" s="35" t="s">
        <v>295</v>
      </c>
      <c r="G56" s="35"/>
      <c r="H56" s="35"/>
    </row>
    <row r="57" spans="1:8" ht="15">
      <c r="A57" s="35">
        <v>34</v>
      </c>
      <c r="B57" s="65" t="s">
        <v>1956</v>
      </c>
      <c r="C57" s="65" t="s">
        <v>2507</v>
      </c>
      <c r="D57" s="65" t="s">
        <v>2343</v>
      </c>
      <c r="E57" s="35">
        <v>29</v>
      </c>
      <c r="F57" s="35" t="s">
        <v>74</v>
      </c>
      <c r="G57" s="35" t="s">
        <v>1296</v>
      </c>
      <c r="H57" s="35"/>
    </row>
    <row r="58" spans="1:8">
      <c r="A58" s="35">
        <v>35</v>
      </c>
      <c r="B58" s="35"/>
      <c r="C58" s="35"/>
      <c r="D58" s="35"/>
      <c r="E58" s="35"/>
      <c r="F58" s="35"/>
      <c r="G58" s="35"/>
      <c r="H58" s="35"/>
    </row>
    <row r="59" spans="1:8">
      <c r="A59" s="35">
        <v>36</v>
      </c>
      <c r="B59" s="35"/>
      <c r="C59" s="35"/>
      <c r="D59" s="35"/>
      <c r="E59" s="35"/>
      <c r="F59" s="3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Nazar Abbas</v>
      </c>
      <c r="E68" s="30" t="s">
        <v>369</v>
      </c>
      <c r="F68" s="107" t="str">
        <f>+E4</f>
        <v xml:space="preserve"> 0310-7789111</v>
      </c>
      <c r="G68" s="30" t="s">
        <v>370</v>
      </c>
    </row>
    <row r="69" spans="1:7" ht="116" customHeight="1">
      <c r="A69" s="30" t="s">
        <v>371</v>
      </c>
      <c r="E69" s="50"/>
      <c r="G69" s="50"/>
    </row>
    <row r="70" spans="1:7" ht="16" customHeight="1">
      <c r="A70" s="51"/>
      <c r="B70" s="51"/>
      <c r="C70" s="30" t="s">
        <v>368</v>
      </c>
      <c r="D70" s="107" t="s">
        <v>2457</v>
      </c>
      <c r="E70" s="30" t="s">
        <v>369</v>
      </c>
      <c r="F70" s="107" t="s">
        <v>2456</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21</v>
      </c>
    </row>
    <row r="84" spans="1:7">
      <c r="A84" s="30">
        <v>2</v>
      </c>
      <c r="B84" s="30" t="s">
        <v>397</v>
      </c>
      <c r="E84" s="30" t="s">
        <v>396</v>
      </c>
      <c r="G84" s="35">
        <v>10</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278</v>
      </c>
    </row>
    <row r="88" spans="1:7">
      <c r="A88" s="30">
        <v>6</v>
      </c>
      <c r="B88" s="30" t="s">
        <v>401</v>
      </c>
      <c r="E88" s="30" t="s">
        <v>396</v>
      </c>
      <c r="G88" s="35">
        <v>12</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2458</v>
      </c>
      <c r="H100" s="50"/>
    </row>
    <row r="101" spans="1:8">
      <c r="A101" s="30">
        <v>4</v>
      </c>
      <c r="B101" s="30" t="s">
        <v>421</v>
      </c>
      <c r="F101" s="50"/>
      <c r="G101" s="50"/>
      <c r="H101" s="50"/>
    </row>
    <row r="102" spans="1:8">
      <c r="A102" s="30">
        <v>5</v>
      </c>
      <c r="B102" s="30" t="s">
        <v>422</v>
      </c>
      <c r="F102" s="50" t="s">
        <v>1821</v>
      </c>
      <c r="G102" s="50" t="s">
        <v>2248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C6:C8 D15:D21 E6:E8 G6:G8 G15:G21" xr:uid="{00000000-0002-0000-2900-000000000000}">
      <formula1>0</formula1>
    </dataValidation>
    <dataValidation type="decimal" operator="greaterThanOrEqual" allowBlank="1" showInputMessage="1" showErrorMessage="1" sqref="E24:E30" xr:uid="{00000000-0002-0000-2900-000001000000}">
      <formula1>0</formula1>
    </dataValidation>
    <dataValidation type="custom" allowBlank="1" showInputMessage="1" showErrorMessage="1" sqref="C24:C30" xr:uid="{00000000-0002-0000-2900-000002000000}">
      <formula1>AND(ISNUMBER(--C24),LEN(C24)&gt;=7)</formula1>
    </dataValidation>
    <dataValidation type="list" allowBlank="1" showInputMessage="1" showErrorMessage="1" sqref="G75" xr:uid="{00000000-0002-0000-2900-000003000000}">
      <formula1>"Clear,Some,Not clear"</formula1>
    </dataValidation>
    <dataValidation type="list" allowBlank="1" showInputMessage="1" showErrorMessage="1" sqref="G76 G78" xr:uid="{00000000-0002-0000-2900-000004000000}">
      <formula1>"Most,Few,None"</formula1>
    </dataValidation>
    <dataValidation type="list" allowBlank="1" showInputMessage="1" showErrorMessage="1" sqref="G77" xr:uid="{00000000-0002-0000-2900-000005000000}">
      <formula1>"Clear,Mixed,Not clear"</formula1>
    </dataValidation>
    <dataValidation type="list" allowBlank="1" showInputMessage="1" showErrorMessage="1" sqref="G79" xr:uid="{00000000-0002-0000-2900-000006000000}">
      <formula1>"Yes,Some confusion,No"</formula1>
    </dataValidation>
    <dataValidation type="list" allowBlank="1" showInputMessage="1" showErrorMessage="1" sqref="G80" xr:uid="{00000000-0002-0000-2900-000007000000}">
      <formula1>"Yes,Some,No"</formula1>
    </dataValidation>
  </dataValidations>
  <hyperlinks>
    <hyperlink ref="H4" r:id="rId1" xr:uid="{099298DF-C624-A54F-984C-751C87DC6EFB}"/>
  </hyperlinks>
  <pageMargins left="0.25" right="0.25" top="0.75" bottom="0.75" header="0.3" footer="0.3"/>
  <pageSetup paperSize="9" orientation="portrait" horizontalDpi="0" verticalDpi="0"/>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sheetPr>
    <tabColor theme="8" tint="0.79998168889431442"/>
  </sheetPr>
  <dimension ref="A1:H102"/>
  <sheetViews>
    <sheetView view="pageBreakPreview" topLeftCell="E69" zoomScale="237"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+SUM!D31</f>
        <v>45999</v>
      </c>
      <c r="G1" s="60" t="s">
        <v>236</v>
      </c>
      <c r="H1" s="68">
        <v>13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251" t="s">
        <v>2511</v>
      </c>
      <c r="C4" s="81" t="str">
        <f>+SUM!C31</f>
        <v>Mianwali</v>
      </c>
      <c r="D4" s="164" t="s">
        <v>304</v>
      </c>
      <c r="E4" s="164" t="s">
        <v>2512</v>
      </c>
      <c r="F4" s="73" t="s">
        <v>2521</v>
      </c>
      <c r="G4" s="164" t="s">
        <v>2522</v>
      </c>
      <c r="H4" s="136" t="s">
        <v>2510</v>
      </c>
    </row>
    <row r="5" spans="1:8">
      <c r="A5" s="31" t="s">
        <v>248</v>
      </c>
    </row>
    <row r="6" spans="1:8" s="38" customFormat="1" ht="28" customHeight="1">
      <c r="A6" s="273" t="s">
        <v>249</v>
      </c>
      <c r="B6" s="274"/>
      <c r="C6" s="36">
        <v>32</v>
      </c>
      <c r="D6" s="37" t="s">
        <v>250</v>
      </c>
      <c r="E6" s="74">
        <v>32</v>
      </c>
      <c r="F6" s="275" t="s">
        <v>251</v>
      </c>
      <c r="G6" s="276"/>
      <c r="H6" s="36">
        <v>441</v>
      </c>
    </row>
    <row r="7" spans="1:8" s="38" customFormat="1" ht="42" customHeight="1">
      <c r="A7" s="273" t="s">
        <v>252</v>
      </c>
      <c r="B7" s="274"/>
      <c r="C7" s="36">
        <v>29</v>
      </c>
      <c r="D7" s="39" t="s">
        <v>253</v>
      </c>
      <c r="E7" s="74">
        <v>27</v>
      </c>
      <c r="F7" s="275" t="s">
        <v>254</v>
      </c>
      <c r="G7" s="276"/>
      <c r="H7" s="36">
        <v>31</v>
      </c>
    </row>
    <row r="8" spans="1:8" s="38" customFormat="1" ht="28" customHeight="1">
      <c r="A8" s="273" t="s">
        <v>255</v>
      </c>
      <c r="B8" s="274"/>
      <c r="C8" s="36">
        <v>1</v>
      </c>
      <c r="D8" s="40" t="s">
        <v>256</v>
      </c>
      <c r="E8" s="74"/>
      <c r="F8" s="275" t="s">
        <v>257</v>
      </c>
      <c r="G8" s="276"/>
      <c r="H8" s="36">
        <v>436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v>20</v>
      </c>
    </row>
    <row r="16" spans="1:8" ht="15" customHeight="1">
      <c r="A16" s="30">
        <v>2</v>
      </c>
      <c r="B16" s="77" t="s">
        <v>273</v>
      </c>
      <c r="D16" s="73">
        <v>27</v>
      </c>
      <c r="E16" s="77" t="s">
        <v>274</v>
      </c>
      <c r="F16" s="77"/>
      <c r="G16" s="77"/>
      <c r="H16" s="65">
        <v>5</v>
      </c>
    </row>
    <row r="17" spans="1:8" ht="15" customHeight="1">
      <c r="A17" s="30">
        <v>3</v>
      </c>
      <c r="B17" s="77" t="s">
        <v>275</v>
      </c>
      <c r="D17" s="73">
        <v>29</v>
      </c>
      <c r="E17" s="77" t="s">
        <v>276</v>
      </c>
      <c r="F17" s="77"/>
      <c r="G17" s="77"/>
      <c r="H17" s="65">
        <v>15</v>
      </c>
    </row>
    <row r="18" spans="1:8" ht="15" customHeight="1">
      <c r="A18" s="30">
        <v>4</v>
      </c>
      <c r="B18" s="77" t="s">
        <v>277</v>
      </c>
      <c r="D18" s="73">
        <v>25</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61"/>
      <c r="B24" s="161"/>
      <c r="C24" s="161"/>
      <c r="D24" s="161"/>
      <c r="E24" s="161"/>
      <c r="F24" s="161"/>
      <c r="G24" s="161"/>
      <c r="H24" s="161"/>
    </row>
    <row r="25" spans="1:8" ht="15">
      <c r="A25" s="162">
        <v>1</v>
      </c>
      <c r="B25" s="253" t="s">
        <v>2527</v>
      </c>
      <c r="C25" s="162" t="s">
        <v>2512</v>
      </c>
      <c r="D25" s="251" t="s">
        <v>2511</v>
      </c>
      <c r="E25" s="162">
        <v>6</v>
      </c>
      <c r="F25" s="162" t="s">
        <v>295</v>
      </c>
      <c r="G25" s="162"/>
      <c r="H25" s="162"/>
    </row>
    <row r="26" spans="1:8" ht="15">
      <c r="A26" s="162">
        <v>2</v>
      </c>
      <c r="B26" s="162" t="s">
        <v>2523</v>
      </c>
      <c r="C26" s="162" t="s">
        <v>2539</v>
      </c>
      <c r="D26" s="251" t="s">
        <v>2511</v>
      </c>
      <c r="E26" s="162">
        <v>10</v>
      </c>
      <c r="F26" s="162" t="s">
        <v>295</v>
      </c>
      <c r="G26" s="162"/>
      <c r="H26" s="162"/>
    </row>
    <row r="27" spans="1:8" ht="15">
      <c r="A27" s="162">
        <v>3</v>
      </c>
      <c r="B27" s="162" t="s">
        <v>2540</v>
      </c>
      <c r="C27" s="162" t="s">
        <v>2541</v>
      </c>
      <c r="D27" s="251" t="s">
        <v>2511</v>
      </c>
      <c r="E27" s="162">
        <v>15</v>
      </c>
      <c r="F27" s="162" t="s">
        <v>295</v>
      </c>
      <c r="G27" s="162"/>
      <c r="H27" s="162"/>
    </row>
    <row r="28" spans="1:8" ht="15">
      <c r="A28" s="162">
        <v>4</v>
      </c>
      <c r="B28" s="253" t="s">
        <v>2584</v>
      </c>
      <c r="C28" s="162" t="s">
        <v>2542</v>
      </c>
      <c r="D28" s="251" t="s">
        <v>2511</v>
      </c>
      <c r="E28" s="162">
        <v>25</v>
      </c>
      <c r="F28" s="162" t="s">
        <v>295</v>
      </c>
      <c r="G28" s="162"/>
      <c r="H28" s="162" t="s">
        <v>2528</v>
      </c>
    </row>
    <row r="29" spans="1:8" ht="15">
      <c r="A29" s="162">
        <v>5</v>
      </c>
      <c r="B29" s="162" t="s">
        <v>2543</v>
      </c>
      <c r="C29" s="162" t="s">
        <v>2544</v>
      </c>
      <c r="D29" s="251" t="s">
        <v>2511</v>
      </c>
      <c r="E29" s="162">
        <v>7</v>
      </c>
      <c r="F29" s="162" t="s">
        <v>295</v>
      </c>
      <c r="G29" s="162"/>
      <c r="H29" s="162"/>
    </row>
    <row r="30" spans="1:8" ht="15">
      <c r="A30" s="162">
        <v>6</v>
      </c>
      <c r="B30" s="162" t="s">
        <v>1554</v>
      </c>
      <c r="C30" s="162" t="s">
        <v>2545</v>
      </c>
      <c r="D30" s="251" t="s">
        <v>2511</v>
      </c>
      <c r="E30" s="162">
        <v>4</v>
      </c>
      <c r="F30" s="162" t="s">
        <v>295</v>
      </c>
      <c r="G30" s="162"/>
      <c r="H30" s="162"/>
    </row>
    <row r="31" spans="1:8" ht="15">
      <c r="A31" s="162">
        <v>7</v>
      </c>
      <c r="B31" s="162" t="s">
        <v>2546</v>
      </c>
      <c r="C31" s="162" t="s">
        <v>2547</v>
      </c>
      <c r="D31" s="251" t="s">
        <v>2511</v>
      </c>
      <c r="E31" s="162">
        <v>6</v>
      </c>
      <c r="F31" s="162" t="s">
        <v>295</v>
      </c>
      <c r="G31" s="162"/>
      <c r="H31" s="162"/>
    </row>
    <row r="32" spans="1:8" ht="15">
      <c r="A32" s="162">
        <v>8</v>
      </c>
      <c r="B32" s="162" t="s">
        <v>2529</v>
      </c>
      <c r="C32" s="162" t="s">
        <v>2548</v>
      </c>
      <c r="D32" s="251" t="s">
        <v>2511</v>
      </c>
      <c r="E32" s="162">
        <v>20</v>
      </c>
      <c r="F32" s="162" t="s">
        <v>295</v>
      </c>
      <c r="G32" s="162"/>
      <c r="H32" s="162"/>
    </row>
    <row r="33" spans="1:8" ht="15">
      <c r="A33" s="162">
        <v>9</v>
      </c>
      <c r="B33" s="162" t="s">
        <v>1124</v>
      </c>
      <c r="C33" s="162" t="s">
        <v>2549</v>
      </c>
      <c r="D33" s="251" t="s">
        <v>2511</v>
      </c>
      <c r="E33" s="162">
        <v>10</v>
      </c>
      <c r="F33" s="162" t="s">
        <v>295</v>
      </c>
      <c r="G33" s="162"/>
      <c r="H33" s="162"/>
    </row>
    <row r="34" spans="1:8" ht="15">
      <c r="A34" s="162">
        <v>10</v>
      </c>
      <c r="B34" s="162" t="s">
        <v>1068</v>
      </c>
      <c r="C34" s="162" t="s">
        <v>2550</v>
      </c>
      <c r="D34" s="251" t="s">
        <v>2511</v>
      </c>
      <c r="E34" s="162">
        <v>15</v>
      </c>
      <c r="F34" s="162" t="s">
        <v>295</v>
      </c>
      <c r="G34" s="162"/>
      <c r="H34" s="162"/>
    </row>
    <row r="35" spans="1:8" ht="15">
      <c r="A35" s="162">
        <v>11</v>
      </c>
      <c r="B35" s="162" t="s">
        <v>2530</v>
      </c>
      <c r="C35" s="162" t="s">
        <v>2551</v>
      </c>
      <c r="D35" s="251" t="s">
        <v>2511</v>
      </c>
      <c r="E35" s="162">
        <v>7</v>
      </c>
      <c r="F35" s="162" t="s">
        <v>295</v>
      </c>
      <c r="G35" s="162"/>
      <c r="H35" s="162"/>
    </row>
    <row r="36" spans="1:8" ht="15">
      <c r="A36" s="162">
        <v>12</v>
      </c>
      <c r="B36" s="162" t="s">
        <v>2552</v>
      </c>
      <c r="C36" s="162" t="s">
        <v>2553</v>
      </c>
      <c r="D36" s="251" t="s">
        <v>2511</v>
      </c>
      <c r="E36" s="162">
        <v>4</v>
      </c>
      <c r="F36" s="162" t="s">
        <v>295</v>
      </c>
      <c r="G36" s="162"/>
      <c r="H36" s="162"/>
    </row>
    <row r="37" spans="1:8" ht="15">
      <c r="A37" s="162">
        <v>13</v>
      </c>
      <c r="B37" s="253" t="s">
        <v>2531</v>
      </c>
      <c r="C37" s="162" t="s">
        <v>2554</v>
      </c>
      <c r="D37" s="251" t="s">
        <v>2511</v>
      </c>
      <c r="E37" s="162">
        <v>3</v>
      </c>
      <c r="F37" s="162" t="s">
        <v>295</v>
      </c>
      <c r="G37" s="162"/>
      <c r="H37" s="162"/>
    </row>
    <row r="38" spans="1:8" ht="15">
      <c r="A38" s="162">
        <v>14</v>
      </c>
      <c r="B38" s="162" t="s">
        <v>2555</v>
      </c>
      <c r="C38" s="162" t="s">
        <v>2556</v>
      </c>
      <c r="D38" s="251" t="s">
        <v>2511</v>
      </c>
      <c r="E38" s="162">
        <v>15</v>
      </c>
      <c r="F38" s="162" t="s">
        <v>295</v>
      </c>
      <c r="G38" s="162"/>
      <c r="H38" s="162"/>
    </row>
    <row r="39" spans="1:8" ht="15">
      <c r="A39" s="162">
        <v>15</v>
      </c>
      <c r="B39" s="162" t="s">
        <v>2557</v>
      </c>
      <c r="C39" s="162" t="s">
        <v>2558</v>
      </c>
      <c r="D39" s="251" t="s">
        <v>2511</v>
      </c>
      <c r="E39" s="162">
        <v>18</v>
      </c>
      <c r="F39" s="162" t="s">
        <v>295</v>
      </c>
      <c r="G39" s="162"/>
      <c r="H39" s="162"/>
    </row>
    <row r="40" spans="1:8" ht="15">
      <c r="A40" s="162">
        <v>16</v>
      </c>
      <c r="B40" s="162" t="s">
        <v>2559</v>
      </c>
      <c r="C40" s="162" t="s">
        <v>2560</v>
      </c>
      <c r="D40" s="251" t="s">
        <v>2511</v>
      </c>
      <c r="E40" s="162">
        <v>25</v>
      </c>
      <c r="F40" s="162" t="s">
        <v>295</v>
      </c>
      <c r="G40" s="162"/>
      <c r="H40" s="162"/>
    </row>
    <row r="41" spans="1:8" ht="15">
      <c r="A41" s="162">
        <v>17</v>
      </c>
      <c r="B41" s="162" t="s">
        <v>2561</v>
      </c>
      <c r="C41" s="162" t="s">
        <v>2562</v>
      </c>
      <c r="D41" s="251" t="s">
        <v>2511</v>
      </c>
      <c r="E41" s="162">
        <v>7</v>
      </c>
      <c r="F41" s="162" t="s">
        <v>295</v>
      </c>
      <c r="G41" s="162"/>
      <c r="H41" s="162"/>
    </row>
    <row r="42" spans="1:8" ht="15">
      <c r="A42" s="162">
        <v>18</v>
      </c>
      <c r="B42" s="162" t="s">
        <v>2563</v>
      </c>
      <c r="C42" s="162" t="s">
        <v>2564</v>
      </c>
      <c r="D42" s="251" t="s">
        <v>2511</v>
      </c>
      <c r="E42" s="162">
        <v>35</v>
      </c>
      <c r="F42" s="162" t="s">
        <v>295</v>
      </c>
      <c r="G42" s="162"/>
      <c r="H42" s="162" t="s">
        <v>2528</v>
      </c>
    </row>
    <row r="43" spans="1:8" ht="15">
      <c r="A43" s="162">
        <v>19</v>
      </c>
      <c r="B43" s="162" t="s">
        <v>2565</v>
      </c>
      <c r="C43" s="162" t="s">
        <v>2532</v>
      </c>
      <c r="D43" s="251" t="s">
        <v>2511</v>
      </c>
      <c r="E43" s="162">
        <v>3</v>
      </c>
      <c r="F43" s="162" t="s">
        <v>295</v>
      </c>
      <c r="G43" s="162"/>
      <c r="H43" s="162"/>
    </row>
    <row r="44" spans="1:8" ht="15">
      <c r="A44" s="162">
        <v>20</v>
      </c>
      <c r="B44" s="162" t="s">
        <v>2566</v>
      </c>
      <c r="C44" s="162" t="s">
        <v>2567</v>
      </c>
      <c r="D44" s="251" t="s">
        <v>2511</v>
      </c>
      <c r="E44" s="162">
        <v>5</v>
      </c>
      <c r="F44" s="162" t="s">
        <v>295</v>
      </c>
      <c r="G44" s="162"/>
      <c r="H44" s="162"/>
    </row>
    <row r="45" spans="1:8" ht="15">
      <c r="A45" s="162">
        <v>21</v>
      </c>
      <c r="B45" s="162" t="s">
        <v>1710</v>
      </c>
      <c r="C45" s="162" t="s">
        <v>2568</v>
      </c>
      <c r="D45" s="251" t="s">
        <v>2511</v>
      </c>
      <c r="E45" s="162">
        <v>5</v>
      </c>
      <c r="F45" s="162" t="s">
        <v>295</v>
      </c>
      <c r="G45" s="162"/>
      <c r="H45" s="162"/>
    </row>
    <row r="46" spans="1:8" ht="15">
      <c r="A46" s="162">
        <v>22</v>
      </c>
      <c r="B46" s="253" t="s">
        <v>519</v>
      </c>
      <c r="C46" s="162" t="s">
        <v>2569</v>
      </c>
      <c r="D46" s="251" t="s">
        <v>2511</v>
      </c>
      <c r="E46" s="162">
        <v>10</v>
      </c>
      <c r="F46" s="162" t="s">
        <v>295</v>
      </c>
      <c r="G46" s="162"/>
      <c r="H46" s="162" t="s">
        <v>2528</v>
      </c>
    </row>
    <row r="47" spans="1:8" ht="15">
      <c r="A47" s="162">
        <v>23</v>
      </c>
      <c r="B47" s="162" t="s">
        <v>2570</v>
      </c>
      <c r="C47" s="162" t="s">
        <v>2533</v>
      </c>
      <c r="D47" s="251" t="s">
        <v>2511</v>
      </c>
      <c r="E47" s="162">
        <v>5</v>
      </c>
      <c r="F47" s="162" t="s">
        <v>2583</v>
      </c>
      <c r="G47" s="162"/>
      <c r="H47" s="162"/>
    </row>
    <row r="48" spans="1:8" ht="15">
      <c r="A48" s="162">
        <v>24</v>
      </c>
      <c r="B48" s="162" t="s">
        <v>2571</v>
      </c>
      <c r="C48" s="162" t="s">
        <v>2572</v>
      </c>
      <c r="D48" s="251" t="s">
        <v>2511</v>
      </c>
      <c r="E48" s="162">
        <v>30</v>
      </c>
      <c r="F48" s="162" t="s">
        <v>295</v>
      </c>
      <c r="G48" s="162"/>
      <c r="H48" s="162"/>
    </row>
    <row r="49" spans="1:8" ht="15">
      <c r="A49" s="162">
        <v>25</v>
      </c>
      <c r="B49" s="162" t="s">
        <v>2573</v>
      </c>
      <c r="C49" s="162" t="s">
        <v>2574</v>
      </c>
      <c r="D49" s="251" t="s">
        <v>2511</v>
      </c>
      <c r="E49" s="162">
        <v>7</v>
      </c>
      <c r="F49" s="162" t="s">
        <v>295</v>
      </c>
      <c r="G49" s="162"/>
      <c r="H49" s="162"/>
    </row>
    <row r="50" spans="1:8" ht="15">
      <c r="A50" s="162">
        <v>26</v>
      </c>
      <c r="B50" s="162" t="s">
        <v>2575</v>
      </c>
      <c r="C50" s="162" t="s">
        <v>2576</v>
      </c>
      <c r="D50" s="251" t="s">
        <v>2511</v>
      </c>
      <c r="E50" s="162">
        <v>8</v>
      </c>
      <c r="F50" s="162" t="s">
        <v>295</v>
      </c>
      <c r="G50" s="162"/>
      <c r="H50" s="162"/>
    </row>
    <row r="51" spans="1:8" ht="15">
      <c r="A51" s="162">
        <v>27</v>
      </c>
      <c r="B51" s="162" t="s">
        <v>991</v>
      </c>
      <c r="C51" s="162" t="s">
        <v>2577</v>
      </c>
      <c r="D51" s="251" t="s">
        <v>2511</v>
      </c>
      <c r="E51" s="162">
        <v>10</v>
      </c>
      <c r="F51" s="162" t="s">
        <v>295</v>
      </c>
      <c r="G51" s="162"/>
      <c r="H51" s="162"/>
    </row>
    <row r="52" spans="1:8" ht="15">
      <c r="A52" s="162">
        <v>28</v>
      </c>
      <c r="B52" s="253" t="s">
        <v>2537</v>
      </c>
      <c r="C52" s="162" t="s">
        <v>2538</v>
      </c>
      <c r="D52" s="251" t="s">
        <v>2511</v>
      </c>
      <c r="E52" s="162">
        <v>5</v>
      </c>
      <c r="F52" s="162" t="s">
        <v>295</v>
      </c>
      <c r="G52" s="162"/>
      <c r="H52" s="162" t="s">
        <v>2528</v>
      </c>
    </row>
    <row r="53" spans="1:8" ht="15">
      <c r="A53" s="162">
        <v>29</v>
      </c>
      <c r="B53" s="162" t="s">
        <v>2578</v>
      </c>
      <c r="C53" s="162" t="s">
        <v>2579</v>
      </c>
      <c r="D53" s="251" t="s">
        <v>2511</v>
      </c>
      <c r="E53" s="162">
        <v>5</v>
      </c>
      <c r="F53" s="162" t="s">
        <v>295</v>
      </c>
      <c r="G53" s="162"/>
      <c r="H53" s="162"/>
    </row>
    <row r="54" spans="1:8" ht="15">
      <c r="A54" s="162">
        <v>30</v>
      </c>
      <c r="B54" s="162" t="s">
        <v>2534</v>
      </c>
      <c r="C54" s="162" t="s">
        <v>2580</v>
      </c>
      <c r="D54" s="251" t="s">
        <v>2511</v>
      </c>
      <c r="E54" s="162">
        <v>20</v>
      </c>
      <c r="F54" s="162" t="s">
        <v>295</v>
      </c>
      <c r="G54" s="162"/>
      <c r="H54" s="162"/>
    </row>
    <row r="55" spans="1:8" ht="15">
      <c r="A55" s="162">
        <v>31</v>
      </c>
      <c r="B55" s="162" t="s">
        <v>2535</v>
      </c>
      <c r="C55" s="162" t="s">
        <v>2581</v>
      </c>
      <c r="D55" s="251" t="s">
        <v>2511</v>
      </c>
      <c r="E55" s="162">
        <v>15</v>
      </c>
      <c r="F55" s="162" t="s">
        <v>295</v>
      </c>
      <c r="G55" s="162"/>
      <c r="H55" s="162"/>
    </row>
    <row r="56" spans="1:8" ht="15">
      <c r="A56" s="162">
        <v>32</v>
      </c>
      <c r="B56" s="162" t="s">
        <v>2536</v>
      </c>
      <c r="C56" s="162" t="s">
        <v>2582</v>
      </c>
      <c r="D56" s="251" t="s">
        <v>2511</v>
      </c>
      <c r="E56" s="162">
        <v>20</v>
      </c>
      <c r="F56" s="162" t="s">
        <v>295</v>
      </c>
      <c r="G56" s="162"/>
      <c r="H56"/>
    </row>
    <row r="57" spans="1:8">
      <c r="A57" s="30">
        <v>34</v>
      </c>
      <c r="B57" s="182"/>
      <c r="C57" s="182"/>
      <c r="D57" s="182"/>
      <c r="E57" s="182"/>
      <c r="F57" s="182"/>
      <c r="G57" s="182"/>
      <c r="H57" s="182"/>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 r="A68" s="51"/>
      <c r="B68" s="51"/>
      <c r="C68" s="30" t="s">
        <v>368</v>
      </c>
      <c r="D68" s="51" t="str">
        <f>+D4</f>
        <v>Abid Hussain</v>
      </c>
      <c r="E68" s="30" t="s">
        <v>369</v>
      </c>
      <c r="F68" s="107" t="str">
        <f>+E4</f>
        <v>0301-2068770</v>
      </c>
      <c r="G68" s="30" t="s">
        <v>370</v>
      </c>
    </row>
    <row r="69" spans="1:7" ht="106" customHeight="1">
      <c r="A69" s="30" t="s">
        <v>371</v>
      </c>
      <c r="E69" s="50"/>
      <c r="G69" s="50"/>
    </row>
    <row r="70" spans="1:7" ht="16" customHeight="1">
      <c r="A70" s="51"/>
      <c r="B70" s="51"/>
      <c r="C70" s="30" t="s">
        <v>368</v>
      </c>
      <c r="D70" s="107" t="s">
        <v>2523</v>
      </c>
      <c r="E70" s="30" t="s">
        <v>369</v>
      </c>
      <c r="F70" s="107" t="s">
        <v>2524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27</v>
      </c>
    </row>
    <row r="84" spans="1:7">
      <c r="A84" s="30">
        <v>2</v>
      </c>
      <c r="B84" s="30" t="s">
        <v>397</v>
      </c>
      <c r="E84" s="30" t="s">
        <v>396</v>
      </c>
      <c r="G84" s="35">
        <v>4</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436</v>
      </c>
    </row>
    <row r="88" spans="1:7">
      <c r="A88" s="30">
        <v>6</v>
      </c>
      <c r="B88" s="30" t="s">
        <v>401</v>
      </c>
      <c r="E88" s="30" t="s">
        <v>396</v>
      </c>
      <c r="G88" s="35">
        <v>5</v>
      </c>
    </row>
    <row r="89" spans="1:7">
      <c r="A89" s="30">
        <v>7</v>
      </c>
      <c r="B89" s="30" t="s">
        <v>402</v>
      </c>
      <c r="E89" s="83" t="s">
        <v>403</v>
      </c>
      <c r="G89" s="35" t="s">
        <v>1436</v>
      </c>
    </row>
    <row r="90" spans="1:7">
      <c r="A90" s="30">
        <v>8</v>
      </c>
      <c r="B90" s="30" t="s">
        <v>404</v>
      </c>
      <c r="E90" s="83" t="s">
        <v>405</v>
      </c>
      <c r="G90" s="35" t="s">
        <v>2643</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2247</v>
      </c>
      <c r="H100" s="50"/>
    </row>
    <row r="101" spans="1:8">
      <c r="A101" s="30">
        <v>4</v>
      </c>
      <c r="B101" s="30" t="s">
        <v>421</v>
      </c>
      <c r="F101" s="50"/>
      <c r="G101" s="50"/>
      <c r="H101" s="50"/>
    </row>
    <row r="102" spans="1:8">
      <c r="A102" s="30">
        <v>5</v>
      </c>
      <c r="B102" s="30" t="s">
        <v>422</v>
      </c>
      <c r="F102" s="50" t="s">
        <v>2526</v>
      </c>
      <c r="G102" s="50" t="s">
        <v>2525</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A00-000000000000}">
      <formula1>"Yes,Some,No"</formula1>
    </dataValidation>
    <dataValidation type="list" allowBlank="1" showInputMessage="1" showErrorMessage="1" sqref="G79" xr:uid="{00000000-0002-0000-2A00-000001000000}">
      <formula1>"Yes,Some confusion,No"</formula1>
    </dataValidation>
    <dataValidation type="list" allowBlank="1" showInputMessage="1" showErrorMessage="1" sqref="G77" xr:uid="{00000000-0002-0000-2A00-000002000000}">
      <formula1>"Clear,Mixed,Not clear"</formula1>
    </dataValidation>
    <dataValidation type="list" allowBlank="1" showInputMessage="1" showErrorMessage="1" sqref="G76 G78" xr:uid="{00000000-0002-0000-2A00-000003000000}">
      <formula1>"Most,Few,None"</formula1>
    </dataValidation>
    <dataValidation type="list" allowBlank="1" showInputMessage="1" showErrorMessage="1" sqref="G75" xr:uid="{00000000-0002-0000-2A00-000004000000}">
      <formula1>"Clear,Some,Not clear"</formula1>
    </dataValidation>
    <dataValidation type="whole" operator="greaterThanOrEqual" allowBlank="1" showInputMessage="1" showErrorMessage="1" sqref="C6:C8 D15:D21 E6:E8 G6:G8 G15:G21 G83:G88" xr:uid="{00000000-0002-0000-2A00-000007000000}">
      <formula1>0</formula1>
    </dataValidation>
  </dataValidations>
  <hyperlinks>
    <hyperlink ref="H4" r:id="rId1" xr:uid="{59DB8DE2-BC5F-7646-BE98-30DB9B3D28F5}"/>
  </hyperlinks>
  <pageMargins left="0.25" right="0.25" top="0.75" bottom="0.75" header="0.3" footer="0.3"/>
  <pageSetup paperSize="9" orientation="portrait" horizontalDpi="0" verticalDpi="0"/>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sheetPr>
    <tabColor theme="8" tint="0.79998168889431442"/>
  </sheetPr>
  <dimension ref="A1:H102"/>
  <sheetViews>
    <sheetView view="pageBreakPreview" topLeftCell="D92"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10.6640625" style="30" customWidth="1"/>
    <col min="8" max="8" width="8.1640625" style="30" customWidth="1"/>
    <col min="9" max="18" width="8.83203125" style="30" customWidth="1"/>
    <col min="19" max="16384" width="8.83203125" style="30"/>
  </cols>
  <sheetData>
    <row r="1" spans="1:8">
      <c r="A1" s="28" t="s">
        <v>235</v>
      </c>
      <c r="B1" s="29"/>
      <c r="C1" s="28"/>
      <c r="D1" s="28"/>
      <c r="E1" s="29" t="s">
        <v>27</v>
      </c>
      <c r="F1" s="67">
        <f>+D13S1!F1</f>
        <v>45999</v>
      </c>
      <c r="G1" s="60" t="s">
        <v>236</v>
      </c>
      <c r="H1" s="68">
        <f>+D13S1!H1</f>
        <v>13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2513</v>
      </c>
      <c r="C4" s="81" t="str">
        <f>+D13S1!C4</f>
        <v>Mianwali</v>
      </c>
      <c r="D4" s="72" t="s">
        <v>2515</v>
      </c>
      <c r="E4" s="72" t="s">
        <v>2516</v>
      </c>
      <c r="F4" s="73" t="s">
        <v>2640</v>
      </c>
      <c r="G4" s="164" t="s">
        <v>2641</v>
      </c>
      <c r="H4" s="136" t="s">
        <v>2514</v>
      </c>
    </row>
    <row r="5" spans="1:8">
      <c r="A5" s="31" t="s">
        <v>248</v>
      </c>
    </row>
    <row r="6" spans="1:8" s="38" customFormat="1" ht="28" customHeight="1">
      <c r="A6" s="273" t="s">
        <v>249</v>
      </c>
      <c r="B6" s="274"/>
      <c r="C6" s="36">
        <v>30</v>
      </c>
      <c r="D6" s="37" t="s">
        <v>250</v>
      </c>
      <c r="E6" s="74">
        <v>30</v>
      </c>
      <c r="F6" s="275" t="s">
        <v>251</v>
      </c>
      <c r="G6" s="276"/>
      <c r="H6" s="36">
        <v>267</v>
      </c>
    </row>
    <row r="7" spans="1:8" s="38" customFormat="1" ht="42" customHeight="1">
      <c r="A7" s="273" t="s">
        <v>252</v>
      </c>
      <c r="B7" s="274"/>
      <c r="C7" s="36">
        <v>26</v>
      </c>
      <c r="D7" s="39" t="s">
        <v>253</v>
      </c>
      <c r="E7" s="74">
        <v>24</v>
      </c>
      <c r="F7" s="275" t="s">
        <v>254</v>
      </c>
      <c r="G7" s="276"/>
      <c r="H7" s="36">
        <v>27</v>
      </c>
    </row>
    <row r="8" spans="1:8" s="38" customFormat="1" ht="28" customHeight="1">
      <c r="A8" s="273" t="s">
        <v>255</v>
      </c>
      <c r="B8" s="274"/>
      <c r="C8" s="36">
        <v>3</v>
      </c>
      <c r="D8" s="40" t="s">
        <v>256</v>
      </c>
      <c r="E8" s="74"/>
      <c r="F8" s="275" t="s">
        <v>257</v>
      </c>
      <c r="G8" s="276"/>
      <c r="H8" s="36">
        <v>244</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22</v>
      </c>
      <c r="E15" s="77" t="s">
        <v>272</v>
      </c>
      <c r="F15" s="77"/>
      <c r="G15" s="77"/>
      <c r="H15" s="65">
        <v>1</v>
      </c>
    </row>
    <row r="16" spans="1:8" ht="15" customHeight="1">
      <c r="A16" s="30">
        <v>2</v>
      </c>
      <c r="B16" s="77" t="s">
        <v>273</v>
      </c>
      <c r="D16" s="73">
        <v>21</v>
      </c>
      <c r="E16" s="77" t="s">
        <v>274</v>
      </c>
      <c r="F16" s="77"/>
      <c r="G16" s="77"/>
      <c r="H16" s="65">
        <v>2</v>
      </c>
    </row>
    <row r="17" spans="1:8" ht="15" customHeight="1">
      <c r="A17" s="30">
        <v>3</v>
      </c>
      <c r="B17" s="77" t="s">
        <v>275</v>
      </c>
      <c r="D17" s="73">
        <v>23</v>
      </c>
      <c r="E17" s="77" t="s">
        <v>276</v>
      </c>
      <c r="F17" s="77"/>
      <c r="G17" s="77"/>
      <c r="H17" s="65">
        <v>3</v>
      </c>
    </row>
    <row r="18" spans="1:8" ht="15" customHeight="1">
      <c r="A18" s="30">
        <v>4</v>
      </c>
      <c r="B18" s="77" t="s">
        <v>277</v>
      </c>
      <c r="D18" s="73">
        <v>22</v>
      </c>
      <c r="E18" s="77" t="s">
        <v>278</v>
      </c>
      <c r="F18" s="77"/>
      <c r="G18" s="77"/>
      <c r="H18" s="65">
        <v>2</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6"/>
      <c r="B24" s="246"/>
      <c r="C24" s="246"/>
      <c r="D24" s="246"/>
      <c r="E24" s="246"/>
      <c r="F24" s="246"/>
      <c r="G24" s="246"/>
      <c r="H24" s="73"/>
    </row>
    <row r="25" spans="1:8" ht="15">
      <c r="A25" s="183">
        <v>1</v>
      </c>
      <c r="B25" s="184" t="s">
        <v>2515</v>
      </c>
      <c r="C25" s="183" t="s">
        <v>2589</v>
      </c>
      <c r="D25" s="183" t="s">
        <v>2590</v>
      </c>
      <c r="E25" s="183">
        <v>30</v>
      </c>
      <c r="F25" s="183" t="s">
        <v>295</v>
      </c>
      <c r="G25" s="183"/>
      <c r="H25" s="73" t="s">
        <v>296</v>
      </c>
    </row>
    <row r="26" spans="1:8" ht="15">
      <c r="A26" s="183">
        <v>2</v>
      </c>
      <c r="B26" s="183" t="s">
        <v>2591</v>
      </c>
      <c r="C26" s="183" t="s">
        <v>2592</v>
      </c>
      <c r="D26" s="183" t="s">
        <v>2590</v>
      </c>
      <c r="E26" s="183">
        <v>13</v>
      </c>
      <c r="F26" s="183" t="s">
        <v>295</v>
      </c>
      <c r="G26" s="183"/>
      <c r="H26" s="73"/>
    </row>
    <row r="27" spans="1:8" ht="15">
      <c r="A27" s="183">
        <v>3</v>
      </c>
      <c r="B27" s="183" t="s">
        <v>694</v>
      </c>
      <c r="C27" s="183" t="s">
        <v>2593</v>
      </c>
      <c r="D27" s="183" t="s">
        <v>2590</v>
      </c>
      <c r="E27" s="183">
        <v>18</v>
      </c>
      <c r="F27" s="183" t="s">
        <v>295</v>
      </c>
      <c r="G27" s="183"/>
      <c r="H27" s="73"/>
    </row>
    <row r="28" spans="1:8" ht="15">
      <c r="A28" s="183">
        <v>4</v>
      </c>
      <c r="B28" s="183" t="s">
        <v>2594</v>
      </c>
      <c r="C28" s="183" t="s">
        <v>2595</v>
      </c>
      <c r="D28" s="183" t="s">
        <v>2590</v>
      </c>
      <c r="E28" s="183">
        <v>12</v>
      </c>
      <c r="F28" s="183" t="s">
        <v>295</v>
      </c>
      <c r="G28" s="35"/>
      <c r="H28" s="183" t="s">
        <v>586</v>
      </c>
    </row>
    <row r="29" spans="1:8" ht="15">
      <c r="A29" s="183">
        <v>5</v>
      </c>
      <c r="B29" s="184" t="s">
        <v>1304</v>
      </c>
      <c r="C29" s="183" t="s">
        <v>2596</v>
      </c>
      <c r="D29" s="183" t="s">
        <v>2590</v>
      </c>
      <c r="E29" s="183">
        <v>10</v>
      </c>
      <c r="F29" s="183" t="s">
        <v>295</v>
      </c>
      <c r="G29" s="35"/>
      <c r="H29" s="183"/>
    </row>
    <row r="30" spans="1:8" ht="15">
      <c r="A30" s="183">
        <v>6</v>
      </c>
      <c r="B30" s="183" t="s">
        <v>2597</v>
      </c>
      <c r="C30" s="183" t="s">
        <v>2598</v>
      </c>
      <c r="D30" s="183" t="s">
        <v>2590</v>
      </c>
      <c r="E30" s="183">
        <v>9</v>
      </c>
      <c r="F30" s="183" t="s">
        <v>295</v>
      </c>
      <c r="G30" s="35"/>
      <c r="H30" s="183"/>
    </row>
    <row r="31" spans="1:8" ht="15">
      <c r="A31" s="183">
        <v>7</v>
      </c>
      <c r="B31" s="183" t="s">
        <v>2599</v>
      </c>
      <c r="C31" s="183" t="s">
        <v>2600</v>
      </c>
      <c r="D31" s="183" t="s">
        <v>2590</v>
      </c>
      <c r="E31" s="183">
        <v>10</v>
      </c>
      <c r="F31" s="183" t="s">
        <v>295</v>
      </c>
      <c r="G31" s="35"/>
      <c r="H31" s="183"/>
    </row>
    <row r="32" spans="1:8" ht="15">
      <c r="A32" s="183">
        <v>8</v>
      </c>
      <c r="B32" s="183" t="s">
        <v>2601</v>
      </c>
      <c r="C32" s="183" t="s">
        <v>2602</v>
      </c>
      <c r="D32" s="183" t="s">
        <v>2590</v>
      </c>
      <c r="E32" s="183">
        <v>21</v>
      </c>
      <c r="F32" s="183" t="s">
        <v>295</v>
      </c>
      <c r="G32" s="35"/>
      <c r="H32" s="183"/>
    </row>
    <row r="33" spans="1:8" ht="15">
      <c r="A33" s="183">
        <v>9</v>
      </c>
      <c r="B33" s="184" t="s">
        <v>1974</v>
      </c>
      <c r="C33" s="183" t="s">
        <v>2603</v>
      </c>
      <c r="D33" s="183" t="s">
        <v>2590</v>
      </c>
      <c r="E33" s="183">
        <v>5</v>
      </c>
      <c r="F33" s="183" t="s">
        <v>295</v>
      </c>
      <c r="G33" s="35"/>
      <c r="H33" s="183"/>
    </row>
    <row r="34" spans="1:8" ht="15">
      <c r="A34" s="183">
        <v>10</v>
      </c>
      <c r="B34" s="183" t="s">
        <v>2604</v>
      </c>
      <c r="C34" s="183" t="s">
        <v>2605</v>
      </c>
      <c r="D34" s="183" t="s">
        <v>2590</v>
      </c>
      <c r="E34" s="183">
        <v>8</v>
      </c>
      <c r="F34" s="183" t="s">
        <v>295</v>
      </c>
      <c r="G34" s="35"/>
      <c r="H34" s="183"/>
    </row>
    <row r="35" spans="1:8" ht="15">
      <c r="A35" s="183">
        <v>11</v>
      </c>
      <c r="B35" s="183" t="s">
        <v>1940</v>
      </c>
      <c r="C35" s="183" t="s">
        <v>2606</v>
      </c>
      <c r="D35" s="183" t="s">
        <v>2590</v>
      </c>
      <c r="E35" s="183">
        <v>10</v>
      </c>
      <c r="F35" s="183" t="s">
        <v>295</v>
      </c>
      <c r="G35" s="35"/>
      <c r="H35" s="183" t="s">
        <v>586</v>
      </c>
    </row>
    <row r="36" spans="1:8" ht="15">
      <c r="A36" s="183">
        <v>12</v>
      </c>
      <c r="B36" s="183" t="s">
        <v>2607</v>
      </c>
      <c r="C36" s="183" t="s">
        <v>2608</v>
      </c>
      <c r="D36" s="183" t="s">
        <v>2590</v>
      </c>
      <c r="E36" s="183">
        <v>3</v>
      </c>
      <c r="F36" s="183" t="s">
        <v>295</v>
      </c>
      <c r="G36" s="35"/>
      <c r="H36" s="183"/>
    </row>
    <row r="37" spans="1:8" ht="15">
      <c r="A37" s="183">
        <v>13</v>
      </c>
      <c r="B37" s="183" t="s">
        <v>2609</v>
      </c>
      <c r="C37" s="183" t="s">
        <v>2610</v>
      </c>
      <c r="D37" s="183" t="s">
        <v>2590</v>
      </c>
      <c r="E37" s="183">
        <v>8</v>
      </c>
      <c r="F37" s="183" t="s">
        <v>295</v>
      </c>
      <c r="G37" s="35"/>
      <c r="H37" s="183"/>
    </row>
    <row r="38" spans="1:8" ht="15">
      <c r="A38" s="183">
        <v>14</v>
      </c>
      <c r="B38" s="183" t="s">
        <v>1705</v>
      </c>
      <c r="C38" s="183" t="s">
        <v>2611</v>
      </c>
      <c r="D38" s="183" t="s">
        <v>2590</v>
      </c>
      <c r="E38" s="183">
        <v>3</v>
      </c>
      <c r="F38" s="183" t="s">
        <v>295</v>
      </c>
      <c r="G38" s="35"/>
      <c r="H38" s="183" t="s">
        <v>586</v>
      </c>
    </row>
    <row r="39" spans="1:8" ht="15">
      <c r="A39" s="183">
        <v>15</v>
      </c>
      <c r="B39" s="184" t="s">
        <v>1786</v>
      </c>
      <c r="C39" s="183" t="s">
        <v>2612</v>
      </c>
      <c r="D39" s="183" t="s">
        <v>2590</v>
      </c>
      <c r="E39" s="183">
        <v>2</v>
      </c>
      <c r="F39" s="183" t="s">
        <v>295</v>
      </c>
      <c r="G39" s="35"/>
      <c r="H39" s="183"/>
    </row>
    <row r="40" spans="1:8" ht="15">
      <c r="A40" s="183">
        <v>16</v>
      </c>
      <c r="B40" s="183" t="s">
        <v>874</v>
      </c>
      <c r="C40" s="183" t="s">
        <v>2613</v>
      </c>
      <c r="D40" s="183" t="s">
        <v>2590</v>
      </c>
      <c r="E40" s="183">
        <v>2</v>
      </c>
      <c r="F40" s="183" t="s">
        <v>295</v>
      </c>
      <c r="G40" s="35"/>
      <c r="H40" s="183"/>
    </row>
    <row r="41" spans="1:8" ht="15">
      <c r="A41" s="183">
        <v>17</v>
      </c>
      <c r="B41" s="183" t="s">
        <v>2614</v>
      </c>
      <c r="C41" s="183" t="s">
        <v>2615</v>
      </c>
      <c r="D41" s="183" t="s">
        <v>2590</v>
      </c>
      <c r="E41" s="183">
        <v>5</v>
      </c>
      <c r="F41" s="183" t="s">
        <v>295</v>
      </c>
      <c r="G41" s="35"/>
      <c r="H41" s="183"/>
    </row>
    <row r="42" spans="1:8" ht="15">
      <c r="A42" s="183">
        <v>18</v>
      </c>
      <c r="B42" s="183" t="s">
        <v>2616</v>
      </c>
      <c r="C42" s="183" t="s">
        <v>2617</v>
      </c>
      <c r="D42" s="183" t="s">
        <v>2590</v>
      </c>
      <c r="E42" s="183">
        <v>5</v>
      </c>
      <c r="F42" s="183" t="s">
        <v>295</v>
      </c>
      <c r="G42" s="35"/>
      <c r="H42" s="183"/>
    </row>
    <row r="43" spans="1:8" ht="15">
      <c r="A43" s="183">
        <v>19</v>
      </c>
      <c r="B43" s="183" t="s">
        <v>2618</v>
      </c>
      <c r="C43" s="183" t="s">
        <v>2619</v>
      </c>
      <c r="D43" s="183" t="s">
        <v>2590</v>
      </c>
      <c r="E43" s="183">
        <v>2</v>
      </c>
      <c r="F43" s="183" t="s">
        <v>295</v>
      </c>
      <c r="G43" s="35"/>
      <c r="H43" s="183"/>
    </row>
    <row r="44" spans="1:8" ht="15">
      <c r="A44" s="183">
        <v>20</v>
      </c>
      <c r="B44" s="184" t="s">
        <v>2037</v>
      </c>
      <c r="C44" s="183" t="s">
        <v>2620</v>
      </c>
      <c r="D44" s="183" t="s">
        <v>2590</v>
      </c>
      <c r="E44" s="183">
        <v>9</v>
      </c>
      <c r="F44" s="183" t="s">
        <v>295</v>
      </c>
      <c r="G44" s="35"/>
      <c r="H44" s="183" t="s">
        <v>586</v>
      </c>
    </row>
    <row r="45" spans="1:8" ht="15">
      <c r="A45" s="183">
        <v>21</v>
      </c>
      <c r="B45" s="183" t="s">
        <v>2339</v>
      </c>
      <c r="C45" s="183" t="s">
        <v>2621</v>
      </c>
      <c r="D45" s="183" t="s">
        <v>2590</v>
      </c>
      <c r="E45" s="183">
        <v>5</v>
      </c>
      <c r="F45" s="183" t="s">
        <v>295</v>
      </c>
      <c r="G45" s="183"/>
      <c r="H45" s="35"/>
    </row>
    <row r="46" spans="1:8" ht="15">
      <c r="A46" s="183">
        <v>22</v>
      </c>
      <c r="B46" s="183" t="s">
        <v>2622</v>
      </c>
      <c r="C46" s="183" t="s">
        <v>2623</v>
      </c>
      <c r="D46" s="183" t="s">
        <v>2590</v>
      </c>
      <c r="E46" s="183">
        <v>10</v>
      </c>
      <c r="F46" s="183" t="s">
        <v>295</v>
      </c>
      <c r="G46" s="183"/>
      <c r="H46" s="35"/>
    </row>
    <row r="47" spans="1:8" ht="15">
      <c r="A47" s="183">
        <v>23</v>
      </c>
      <c r="B47" s="183" t="s">
        <v>2624</v>
      </c>
      <c r="C47" s="183" t="s">
        <v>2625</v>
      </c>
      <c r="D47" s="183" t="s">
        <v>2590</v>
      </c>
      <c r="E47" s="183">
        <v>6</v>
      </c>
      <c r="F47" s="183" t="s">
        <v>2638</v>
      </c>
      <c r="G47" s="183" t="s">
        <v>2639</v>
      </c>
      <c r="H47" s="35"/>
    </row>
    <row r="48" spans="1:8" ht="15">
      <c r="A48" s="183">
        <v>24</v>
      </c>
      <c r="B48" s="183" t="s">
        <v>2626</v>
      </c>
      <c r="C48" s="183" t="s">
        <v>2642</v>
      </c>
      <c r="D48" s="183" t="s">
        <v>2590</v>
      </c>
      <c r="E48" s="183">
        <v>12</v>
      </c>
      <c r="F48" s="183" t="s">
        <v>295</v>
      </c>
      <c r="G48" s="183"/>
      <c r="H48" s="35"/>
    </row>
    <row r="49" spans="1:8" ht="15">
      <c r="A49" s="183">
        <v>25</v>
      </c>
      <c r="B49" s="183" t="s">
        <v>2627</v>
      </c>
      <c r="C49" s="183" t="s">
        <v>2628</v>
      </c>
      <c r="D49" s="183" t="s">
        <v>2590</v>
      </c>
      <c r="E49" s="183">
        <v>20</v>
      </c>
      <c r="F49" s="183" t="s">
        <v>295</v>
      </c>
      <c r="G49" s="183"/>
      <c r="H49" s="35"/>
    </row>
    <row r="50" spans="1:8" ht="15">
      <c r="A50" s="183">
        <v>26</v>
      </c>
      <c r="B50" s="183" t="s">
        <v>2629</v>
      </c>
      <c r="C50" s="183" t="s">
        <v>2630</v>
      </c>
      <c r="D50" s="183" t="s">
        <v>2590</v>
      </c>
      <c r="E50" s="183">
        <v>15</v>
      </c>
      <c r="F50" s="183" t="s">
        <v>295</v>
      </c>
      <c r="G50" s="183"/>
      <c r="H50" s="35"/>
    </row>
    <row r="51" spans="1:8" ht="15">
      <c r="A51" s="183">
        <v>27</v>
      </c>
      <c r="B51" s="183" t="s">
        <v>2631</v>
      </c>
      <c r="C51" s="183" t="s">
        <v>2632</v>
      </c>
      <c r="D51" s="183" t="s">
        <v>2590</v>
      </c>
      <c r="E51" s="183">
        <v>10</v>
      </c>
      <c r="F51" s="183" t="s">
        <v>295</v>
      </c>
      <c r="G51" s="183"/>
      <c r="H51" s="35"/>
    </row>
    <row r="52" spans="1:8" ht="15">
      <c r="A52" s="183">
        <v>28</v>
      </c>
      <c r="B52" s="183" t="s">
        <v>1178</v>
      </c>
      <c r="C52" s="183" t="s">
        <v>2633</v>
      </c>
      <c r="D52" s="183" t="s">
        <v>2590</v>
      </c>
      <c r="E52" s="183">
        <v>7</v>
      </c>
      <c r="F52" s="183" t="s">
        <v>295</v>
      </c>
      <c r="G52" s="183"/>
      <c r="H52" s="35"/>
    </row>
    <row r="53" spans="1:8" ht="15">
      <c r="A53" s="183">
        <v>29</v>
      </c>
      <c r="B53" s="183" t="s">
        <v>2634</v>
      </c>
      <c r="C53" s="183" t="s">
        <v>2635</v>
      </c>
      <c r="D53" s="183" t="s">
        <v>2590</v>
      </c>
      <c r="E53" s="183">
        <v>5</v>
      </c>
      <c r="F53" s="183" t="s">
        <v>322</v>
      </c>
      <c r="G53" s="183" t="s">
        <v>593</v>
      </c>
      <c r="H53" s="35"/>
    </row>
    <row r="54" spans="1:8" ht="15">
      <c r="A54" s="183">
        <v>30</v>
      </c>
      <c r="B54" s="183" t="s">
        <v>2636</v>
      </c>
      <c r="C54" s="183" t="s">
        <v>2637</v>
      </c>
      <c r="D54" s="183" t="s">
        <v>2590</v>
      </c>
      <c r="E54" s="183">
        <v>12</v>
      </c>
      <c r="F54" s="183" t="s">
        <v>322</v>
      </c>
      <c r="G54" s="183" t="s">
        <v>1296</v>
      </c>
      <c r="H54" s="35"/>
    </row>
    <row r="55" spans="1:8" ht="15">
      <c r="A55" s="183">
        <v>31</v>
      </c>
      <c r="B55" s="183"/>
      <c r="C55" s="183"/>
      <c r="D55" s="183"/>
      <c r="E55" s="183"/>
      <c r="F55" s="183"/>
      <c r="G55" s="65"/>
      <c r="H55" s="35"/>
    </row>
    <row r="56" spans="1:8">
      <c r="A56" s="30">
        <v>33</v>
      </c>
      <c r="B56" s="182"/>
      <c r="C56" s="182"/>
      <c r="D56" s="182"/>
      <c r="E56" s="182"/>
      <c r="F56" s="182"/>
      <c r="G56" s="182"/>
      <c r="H56" s="182"/>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Taj Muhammad</v>
      </c>
      <c r="E68" s="30" t="s">
        <v>369</v>
      </c>
      <c r="F68" s="107" t="str">
        <f>+E4</f>
        <v xml:space="preserve"> 0300-7417465</v>
      </c>
      <c r="G68" s="30" t="s">
        <v>370</v>
      </c>
    </row>
    <row r="69" spans="1:7" ht="117" customHeight="1">
      <c r="A69" s="30" t="s">
        <v>371</v>
      </c>
      <c r="E69" s="50"/>
      <c r="G69" s="50"/>
    </row>
    <row r="70" spans="1:7" ht="16" customHeight="1">
      <c r="A70" s="51"/>
      <c r="B70" s="51"/>
      <c r="C70" s="30" t="s">
        <v>368</v>
      </c>
      <c r="D70" s="107" t="s">
        <v>2586</v>
      </c>
      <c r="E70" s="30" t="s">
        <v>369</v>
      </c>
      <c r="F70" s="107" t="s">
        <v>2585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24</v>
      </c>
    </row>
    <row r="84" spans="1:7">
      <c r="A84" s="30">
        <v>2</v>
      </c>
      <c r="B84" s="30" t="s">
        <v>397</v>
      </c>
      <c r="E84" s="30" t="s">
        <v>396</v>
      </c>
      <c r="G84" s="35">
        <v>3</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244</v>
      </c>
    </row>
    <row r="88" spans="1:7">
      <c r="A88" s="30">
        <v>6</v>
      </c>
      <c r="B88" s="30" t="s">
        <v>401</v>
      </c>
      <c r="E88" s="30" t="s">
        <v>396</v>
      </c>
      <c r="G88" s="35">
        <v>23</v>
      </c>
    </row>
    <row r="89" spans="1:7">
      <c r="A89" s="30">
        <v>7</v>
      </c>
      <c r="B89" s="30" t="s">
        <v>402</v>
      </c>
      <c r="E89" s="83" t="s">
        <v>403</v>
      </c>
      <c r="G89" s="35" t="s">
        <v>2587</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2060</v>
      </c>
      <c r="G102" s="50" t="s">
        <v>2588</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2B00-000000000000}">
      <formula1>0</formula1>
    </dataValidation>
    <dataValidation type="list" allowBlank="1" showInputMessage="1" showErrorMessage="1" sqref="G75" xr:uid="{00000000-0002-0000-2B00-000003000000}">
      <formula1>"Clear,Some,Not clear"</formula1>
    </dataValidation>
    <dataValidation type="list" allowBlank="1" showInputMessage="1" showErrorMessage="1" sqref="G76 G78" xr:uid="{00000000-0002-0000-2B00-000004000000}">
      <formula1>"Most,Few,None"</formula1>
    </dataValidation>
    <dataValidation type="list" allowBlank="1" showInputMessage="1" showErrorMessage="1" sqref="G77" xr:uid="{00000000-0002-0000-2B00-000005000000}">
      <formula1>"Clear,Mixed,Not clear"</formula1>
    </dataValidation>
    <dataValidation type="list" allowBlank="1" showInputMessage="1" showErrorMessage="1" sqref="G79" xr:uid="{00000000-0002-0000-2B00-000006000000}">
      <formula1>"Yes,Some confusion,No"</formula1>
    </dataValidation>
    <dataValidation type="list" allowBlank="1" showInputMessage="1" showErrorMessage="1" sqref="G80" xr:uid="{00000000-0002-0000-2B00-000007000000}">
      <formula1>"Yes,Some,No"</formula1>
    </dataValidation>
  </dataValidations>
  <hyperlinks>
    <hyperlink ref="H4" r:id="rId1" xr:uid="{4EF457AF-F6D3-2641-8FF7-9719528667EE}"/>
  </hyperlinks>
  <pageMargins left="0.25" right="0.25" top="0.75" bottom="0.75" header="0.3" footer="0.3"/>
  <pageSetup paperSize="9" orientation="portrait" horizontalDpi="0" verticalDpi="0"/>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sheetPr>
    <tabColor theme="8" tint="0.79998168889431442"/>
  </sheetPr>
  <dimension ref="A1:H102"/>
  <sheetViews>
    <sheetView view="pageBreakPreview" topLeftCell="E1"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+D13S1!F1</f>
        <v>45999</v>
      </c>
      <c r="G1" s="60" t="s">
        <v>236</v>
      </c>
      <c r="H1" s="68">
        <f>+D13S2!H1</f>
        <v>13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251" t="s">
        <v>2518</v>
      </c>
      <c r="C4" s="252" t="str">
        <f>+D13S1!C4</f>
        <v>Mianwali</v>
      </c>
      <c r="D4" s="164" t="s">
        <v>2519</v>
      </c>
      <c r="E4" s="164" t="s">
        <v>2520</v>
      </c>
      <c r="F4" s="73" t="s">
        <v>2710</v>
      </c>
      <c r="G4" s="164" t="s">
        <v>2711</v>
      </c>
      <c r="H4" s="136" t="s">
        <v>2517</v>
      </c>
    </row>
    <row r="5" spans="1:8">
      <c r="A5" s="31" t="s">
        <v>248</v>
      </c>
    </row>
    <row r="6" spans="1:8" s="38" customFormat="1" ht="28" customHeight="1">
      <c r="A6" s="273" t="s">
        <v>249</v>
      </c>
      <c r="B6" s="274"/>
      <c r="C6" s="36">
        <v>39</v>
      </c>
      <c r="D6" s="37" t="s">
        <v>250</v>
      </c>
      <c r="E6" s="74">
        <v>39</v>
      </c>
      <c r="F6" s="275" t="s">
        <v>251</v>
      </c>
      <c r="G6" s="276"/>
      <c r="H6" s="36">
        <v>378</v>
      </c>
    </row>
    <row r="7" spans="1:8" s="38" customFormat="1" ht="42" customHeight="1">
      <c r="A7" s="273" t="s">
        <v>252</v>
      </c>
      <c r="B7" s="274"/>
      <c r="C7" s="36">
        <v>36</v>
      </c>
      <c r="D7" s="39" t="s">
        <v>253</v>
      </c>
      <c r="E7" s="74">
        <v>32</v>
      </c>
      <c r="F7" s="275" t="s">
        <v>254</v>
      </c>
      <c r="G7" s="276"/>
      <c r="H7" s="36">
        <v>37</v>
      </c>
    </row>
    <row r="8" spans="1:8" s="38" customFormat="1" ht="28" customHeight="1">
      <c r="A8" s="273" t="s">
        <v>255</v>
      </c>
      <c r="B8" s="274"/>
      <c r="C8" s="36">
        <v>2</v>
      </c>
      <c r="D8" s="40" t="s">
        <v>256</v>
      </c>
      <c r="E8" s="74"/>
      <c r="F8" s="275" t="s">
        <v>257</v>
      </c>
      <c r="G8" s="276"/>
      <c r="H8" s="36">
        <v>375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v>15</v>
      </c>
    </row>
    <row r="16" spans="1:8" ht="15" customHeight="1">
      <c r="A16" s="30">
        <v>2</v>
      </c>
      <c r="B16" s="77" t="s">
        <v>273</v>
      </c>
      <c r="D16" s="73">
        <v>29</v>
      </c>
      <c r="E16" s="77" t="s">
        <v>274</v>
      </c>
      <c r="F16" s="77"/>
      <c r="G16" s="77"/>
      <c r="H16" s="65">
        <v>4</v>
      </c>
    </row>
    <row r="17" spans="1:8" ht="15" customHeight="1">
      <c r="A17" s="30">
        <v>3</v>
      </c>
      <c r="B17" s="77" t="s">
        <v>275</v>
      </c>
      <c r="D17" s="73">
        <v>32</v>
      </c>
      <c r="E17" s="77" t="s">
        <v>276</v>
      </c>
      <c r="F17" s="77"/>
      <c r="G17" s="77"/>
      <c r="H17" s="65">
        <v>7</v>
      </c>
    </row>
    <row r="18" spans="1:8" ht="15" customHeight="1">
      <c r="A18" s="30">
        <v>4</v>
      </c>
      <c r="B18" s="77" t="s">
        <v>277</v>
      </c>
      <c r="D18" s="73">
        <v>30</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B24" s="183"/>
      <c r="C24" s="183"/>
      <c r="D24" s="183"/>
      <c r="E24" s="183"/>
      <c r="F24" s="183"/>
      <c r="G24" s="183"/>
      <c r="H24" s="254"/>
    </row>
    <row r="25" spans="1:8" ht="15">
      <c r="A25" s="30">
        <v>2</v>
      </c>
      <c r="B25" s="184" t="s">
        <v>2644</v>
      </c>
      <c r="C25" s="183" t="s">
        <v>2520</v>
      </c>
      <c r="D25" s="251" t="s">
        <v>2518</v>
      </c>
      <c r="E25" s="183">
        <v>23</v>
      </c>
      <c r="F25" s="183" t="s">
        <v>295</v>
      </c>
      <c r="G25" s="183"/>
      <c r="H25" s="183" t="s">
        <v>586</v>
      </c>
    </row>
    <row r="26" spans="1:8" ht="15">
      <c r="A26" s="30">
        <v>3</v>
      </c>
      <c r="B26" s="183" t="s">
        <v>2601</v>
      </c>
      <c r="C26" s="183" t="s">
        <v>2645</v>
      </c>
      <c r="D26" s="251" t="s">
        <v>2518</v>
      </c>
      <c r="E26" s="183">
        <v>5</v>
      </c>
      <c r="F26" s="183" t="s">
        <v>295</v>
      </c>
      <c r="G26" s="183"/>
    </row>
    <row r="27" spans="1:8" ht="15">
      <c r="A27" s="30">
        <v>4</v>
      </c>
      <c r="B27" s="183" t="s">
        <v>2646</v>
      </c>
      <c r="C27" s="183" t="s">
        <v>2647</v>
      </c>
      <c r="D27" s="251" t="s">
        <v>2518</v>
      </c>
      <c r="E27" s="183">
        <v>22</v>
      </c>
      <c r="F27" s="183" t="s">
        <v>295</v>
      </c>
      <c r="G27" s="183"/>
      <c r="H27" s="183" t="s">
        <v>586</v>
      </c>
    </row>
    <row r="28" spans="1:8" ht="15">
      <c r="A28" s="30">
        <v>5</v>
      </c>
      <c r="B28" s="184" t="s">
        <v>2648</v>
      </c>
      <c r="C28" s="183" t="s">
        <v>2649</v>
      </c>
      <c r="D28" s="251" t="s">
        <v>2518</v>
      </c>
      <c r="E28" s="183">
        <v>10</v>
      </c>
      <c r="F28" s="183" t="s">
        <v>295</v>
      </c>
      <c r="G28" s="183"/>
      <c r="H28" s="183" t="s">
        <v>2556</v>
      </c>
    </row>
    <row r="29" spans="1:8" ht="15">
      <c r="A29" s="30">
        <v>6</v>
      </c>
      <c r="B29" s="183" t="s">
        <v>2650</v>
      </c>
      <c r="C29" s="183" t="s">
        <v>2651</v>
      </c>
      <c r="D29" s="251" t="s">
        <v>2518</v>
      </c>
      <c r="E29" s="183">
        <v>22</v>
      </c>
      <c r="F29" s="183" t="s">
        <v>295</v>
      </c>
      <c r="G29" s="183"/>
      <c r="H29" s="183" t="s">
        <v>2556</v>
      </c>
    </row>
    <row r="30" spans="1:8" ht="15">
      <c r="A30" s="30">
        <v>7</v>
      </c>
      <c r="B30" s="183" t="s">
        <v>2652</v>
      </c>
      <c r="C30" s="183" t="s">
        <v>2653</v>
      </c>
      <c r="D30" s="251" t="s">
        <v>2518</v>
      </c>
      <c r="E30" s="183">
        <v>10</v>
      </c>
      <c r="F30" s="183" t="s">
        <v>295</v>
      </c>
      <c r="G30" s="183"/>
      <c r="H30" s="183" t="s">
        <v>2556</v>
      </c>
    </row>
    <row r="31" spans="1:8" ht="15">
      <c r="A31" s="30">
        <v>8</v>
      </c>
      <c r="B31" s="183" t="s">
        <v>2654</v>
      </c>
      <c r="C31" s="183" t="s">
        <v>2655</v>
      </c>
      <c r="D31" s="251" t="s">
        <v>2518</v>
      </c>
      <c r="E31" s="183">
        <v>5</v>
      </c>
      <c r="F31" s="183" t="s">
        <v>295</v>
      </c>
      <c r="G31" s="183"/>
      <c r="H31" s="183" t="s">
        <v>2556</v>
      </c>
    </row>
    <row r="32" spans="1:8" ht="15">
      <c r="A32" s="30">
        <v>9</v>
      </c>
      <c r="B32" s="183" t="s">
        <v>2656</v>
      </c>
      <c r="C32" s="183" t="s">
        <v>2657</v>
      </c>
      <c r="D32" s="251" t="s">
        <v>2518</v>
      </c>
      <c r="E32" s="183">
        <v>3</v>
      </c>
      <c r="F32" s="183" t="s">
        <v>295</v>
      </c>
      <c r="G32" s="183"/>
      <c r="H32" s="183" t="s">
        <v>586</v>
      </c>
    </row>
    <row r="33" spans="1:8" ht="15">
      <c r="A33" s="30">
        <v>10</v>
      </c>
      <c r="B33" s="183" t="s">
        <v>963</v>
      </c>
      <c r="C33" s="183" t="s">
        <v>2658</v>
      </c>
      <c r="D33" s="251" t="s">
        <v>2518</v>
      </c>
      <c r="E33" s="183">
        <v>1</v>
      </c>
      <c r="F33" s="183" t="s">
        <v>295</v>
      </c>
      <c r="G33" s="183"/>
      <c r="H33" s="183" t="s">
        <v>2556</v>
      </c>
    </row>
    <row r="34" spans="1:8" ht="15">
      <c r="A34" s="30">
        <v>11</v>
      </c>
      <c r="B34" s="183" t="s">
        <v>2659</v>
      </c>
      <c r="C34" s="183" t="s">
        <v>2660</v>
      </c>
      <c r="D34" s="251" t="s">
        <v>2518</v>
      </c>
      <c r="E34" s="183">
        <v>5</v>
      </c>
      <c r="F34" s="183" t="s">
        <v>295</v>
      </c>
      <c r="G34" s="183"/>
      <c r="H34" s="183" t="s">
        <v>2556</v>
      </c>
    </row>
    <row r="35" spans="1:8" ht="15">
      <c r="A35" s="30">
        <v>12</v>
      </c>
      <c r="B35" s="183" t="s">
        <v>2661</v>
      </c>
      <c r="C35" s="183" t="s">
        <v>2662</v>
      </c>
      <c r="D35" s="251" t="s">
        <v>2518</v>
      </c>
      <c r="E35" s="183">
        <v>1</v>
      </c>
      <c r="F35" s="183" t="s">
        <v>322</v>
      </c>
      <c r="G35" s="183" t="s">
        <v>2709</v>
      </c>
      <c r="H35" s="183" t="s">
        <v>2556</v>
      </c>
    </row>
    <row r="36" spans="1:8" ht="15">
      <c r="A36" s="30">
        <v>13</v>
      </c>
      <c r="B36" s="183" t="s">
        <v>2663</v>
      </c>
      <c r="C36" s="183" t="s">
        <v>2664</v>
      </c>
      <c r="D36" s="251" t="s">
        <v>2518</v>
      </c>
      <c r="E36" s="183">
        <v>10</v>
      </c>
      <c r="F36" s="183" t="s">
        <v>295</v>
      </c>
      <c r="G36" s="183"/>
      <c r="H36" s="183" t="s">
        <v>2556</v>
      </c>
    </row>
    <row r="37" spans="1:8" ht="15">
      <c r="A37" s="30">
        <v>14</v>
      </c>
      <c r="B37" s="183" t="s">
        <v>523</v>
      </c>
      <c r="C37" s="183" t="s">
        <v>2665</v>
      </c>
      <c r="D37" s="251" t="s">
        <v>2518</v>
      </c>
      <c r="E37" s="183">
        <v>15</v>
      </c>
      <c r="F37" s="183" t="s">
        <v>295</v>
      </c>
      <c r="G37" s="183"/>
      <c r="H37" s="183" t="s">
        <v>2556</v>
      </c>
    </row>
    <row r="38" spans="1:8" ht="15">
      <c r="A38" s="30">
        <v>15</v>
      </c>
      <c r="B38" s="183" t="s">
        <v>2308</v>
      </c>
      <c r="C38" s="183" t="s">
        <v>2666</v>
      </c>
      <c r="D38" s="251" t="s">
        <v>2518</v>
      </c>
      <c r="E38" s="183">
        <v>10</v>
      </c>
      <c r="F38" s="183" t="s">
        <v>295</v>
      </c>
      <c r="G38" s="183"/>
      <c r="H38" s="183" t="s">
        <v>2556</v>
      </c>
    </row>
    <row r="39" spans="1:8" ht="15">
      <c r="A39" s="30">
        <v>16</v>
      </c>
      <c r="B39" s="183" t="s">
        <v>1786</v>
      </c>
      <c r="C39" s="183" t="s">
        <v>2667</v>
      </c>
      <c r="D39" s="251" t="s">
        <v>2518</v>
      </c>
      <c r="E39" s="183">
        <v>2</v>
      </c>
      <c r="F39" s="183" t="s">
        <v>295</v>
      </c>
      <c r="G39" s="183"/>
      <c r="H39" s="183" t="s">
        <v>2556</v>
      </c>
    </row>
    <row r="40" spans="1:8" ht="15">
      <c r="A40" s="30">
        <v>17</v>
      </c>
      <c r="B40" s="183" t="s">
        <v>2601</v>
      </c>
      <c r="C40" s="183" t="s">
        <v>2668</v>
      </c>
      <c r="D40" s="251" t="s">
        <v>2518</v>
      </c>
      <c r="E40" s="183">
        <v>3</v>
      </c>
      <c r="F40" s="183" t="s">
        <v>295</v>
      </c>
      <c r="G40" s="183"/>
      <c r="H40" s="183" t="s">
        <v>2556</v>
      </c>
    </row>
    <row r="41" spans="1:8" ht="15">
      <c r="A41" s="30">
        <v>18</v>
      </c>
      <c r="B41" s="183" t="s">
        <v>2669</v>
      </c>
      <c r="C41" s="183" t="s">
        <v>2670</v>
      </c>
      <c r="D41" s="251" t="s">
        <v>2518</v>
      </c>
      <c r="E41" s="183">
        <v>4</v>
      </c>
      <c r="F41" s="183" t="s">
        <v>295</v>
      </c>
      <c r="G41" s="183"/>
      <c r="H41" s="183" t="s">
        <v>2556</v>
      </c>
    </row>
    <row r="42" spans="1:8" ht="15">
      <c r="A42" s="30">
        <v>19</v>
      </c>
      <c r="B42" s="183" t="s">
        <v>2671</v>
      </c>
      <c r="C42" s="183" t="s">
        <v>2672</v>
      </c>
      <c r="D42" s="251" t="s">
        <v>2518</v>
      </c>
      <c r="E42" s="183">
        <v>15</v>
      </c>
      <c r="F42" s="183" t="s">
        <v>295</v>
      </c>
      <c r="G42" s="183"/>
      <c r="H42" s="183" t="s">
        <v>2556</v>
      </c>
    </row>
    <row r="43" spans="1:8" ht="15">
      <c r="A43" s="30">
        <v>20</v>
      </c>
      <c r="B43" s="183" t="s">
        <v>2673</v>
      </c>
      <c r="C43" s="183" t="s">
        <v>2674</v>
      </c>
      <c r="D43" s="251" t="s">
        <v>2518</v>
      </c>
      <c r="E43" s="183">
        <v>18</v>
      </c>
      <c r="F43" s="183" t="s">
        <v>295</v>
      </c>
      <c r="G43" s="183"/>
      <c r="H43" s="183" t="s">
        <v>2556</v>
      </c>
    </row>
    <row r="44" spans="1:8" ht="15">
      <c r="A44" s="30">
        <v>21</v>
      </c>
      <c r="B44" s="184" t="s">
        <v>1263</v>
      </c>
      <c r="C44" s="183" t="s">
        <v>2675</v>
      </c>
      <c r="D44" s="251" t="s">
        <v>2518</v>
      </c>
      <c r="E44" s="183">
        <v>15</v>
      </c>
      <c r="F44" s="183" t="s">
        <v>295</v>
      </c>
      <c r="G44" s="183"/>
      <c r="H44" s="183" t="s">
        <v>2556</v>
      </c>
    </row>
    <row r="45" spans="1:8" ht="15">
      <c r="A45" s="30">
        <v>22</v>
      </c>
      <c r="B45" s="183" t="s">
        <v>2676</v>
      </c>
      <c r="C45" s="183" t="s">
        <v>2677</v>
      </c>
      <c r="D45" s="251" t="s">
        <v>2518</v>
      </c>
      <c r="E45" s="183">
        <v>20</v>
      </c>
      <c r="F45" s="183" t="s">
        <v>295</v>
      </c>
      <c r="G45" s="183"/>
      <c r="H45" s="183" t="s">
        <v>2556</v>
      </c>
    </row>
    <row r="46" spans="1:8" ht="15">
      <c r="A46" s="30">
        <v>23</v>
      </c>
      <c r="B46" s="183" t="s">
        <v>2678</v>
      </c>
      <c r="C46" s="183" t="s">
        <v>2679</v>
      </c>
      <c r="D46" s="251" t="s">
        <v>2518</v>
      </c>
      <c r="E46" s="183">
        <v>5</v>
      </c>
      <c r="F46" s="183" t="s">
        <v>295</v>
      </c>
      <c r="G46" s="183"/>
      <c r="H46" s="183" t="s">
        <v>2556</v>
      </c>
    </row>
    <row r="47" spans="1:8" ht="15">
      <c r="A47" s="30">
        <v>24</v>
      </c>
      <c r="B47" s="183" t="s">
        <v>852</v>
      </c>
      <c r="C47" s="183" t="s">
        <v>2680</v>
      </c>
      <c r="D47" s="251" t="s">
        <v>2518</v>
      </c>
      <c r="E47" s="183">
        <v>2</v>
      </c>
      <c r="F47" s="183" t="s">
        <v>322</v>
      </c>
      <c r="G47" s="183" t="s">
        <v>625</v>
      </c>
      <c r="H47" s="183" t="s">
        <v>2556</v>
      </c>
    </row>
    <row r="48" spans="1:8" ht="15">
      <c r="A48" s="30">
        <v>25</v>
      </c>
      <c r="B48" s="184" t="s">
        <v>2681</v>
      </c>
      <c r="C48" s="183" t="s">
        <v>2682</v>
      </c>
      <c r="D48" s="251" t="s">
        <v>2518</v>
      </c>
      <c r="E48" s="183">
        <v>6</v>
      </c>
      <c r="F48" s="183" t="s">
        <v>295</v>
      </c>
      <c r="G48" s="183"/>
      <c r="H48" s="183" t="s">
        <v>586</v>
      </c>
    </row>
    <row r="49" spans="1:8" ht="15">
      <c r="A49" s="30">
        <v>26</v>
      </c>
      <c r="B49" s="184" t="s">
        <v>1288</v>
      </c>
      <c r="C49" s="183" t="s">
        <v>2683</v>
      </c>
      <c r="D49" s="251" t="s">
        <v>2518</v>
      </c>
      <c r="E49" s="183">
        <v>2</v>
      </c>
      <c r="F49" s="183" t="s">
        <v>295</v>
      </c>
      <c r="G49" s="183"/>
      <c r="H49" s="183"/>
    </row>
    <row r="50" spans="1:8" ht="15">
      <c r="A50" s="30">
        <v>27</v>
      </c>
      <c r="B50" s="183" t="s">
        <v>1795</v>
      </c>
      <c r="C50" s="183" t="s">
        <v>2684</v>
      </c>
      <c r="D50" s="251" t="s">
        <v>2518</v>
      </c>
      <c r="E50" s="183">
        <v>4</v>
      </c>
      <c r="F50" s="183" t="s">
        <v>295</v>
      </c>
      <c r="G50" s="183"/>
      <c r="H50" s="183"/>
    </row>
    <row r="51" spans="1:8" ht="15">
      <c r="A51" s="30">
        <v>28</v>
      </c>
      <c r="B51" s="183" t="s">
        <v>2685</v>
      </c>
      <c r="C51" s="183" t="s">
        <v>2686</v>
      </c>
      <c r="D51" s="251" t="s">
        <v>2518</v>
      </c>
      <c r="E51" s="183">
        <v>4</v>
      </c>
      <c r="F51" s="183" t="s">
        <v>295</v>
      </c>
      <c r="G51" s="183"/>
      <c r="H51" s="183"/>
    </row>
    <row r="52" spans="1:8" ht="15">
      <c r="A52" s="30">
        <v>29</v>
      </c>
      <c r="B52" s="183" t="s">
        <v>1288</v>
      </c>
      <c r="C52" s="183" t="s">
        <v>2687</v>
      </c>
      <c r="D52" s="251" t="s">
        <v>2518</v>
      </c>
      <c r="E52" s="183">
        <v>5</v>
      </c>
      <c r="F52" s="183" t="s">
        <v>295</v>
      </c>
      <c r="G52" s="183"/>
      <c r="H52" s="183"/>
    </row>
    <row r="53" spans="1:8" ht="15">
      <c r="A53" s="30">
        <v>30</v>
      </c>
      <c r="B53" s="183" t="s">
        <v>2688</v>
      </c>
      <c r="C53" s="183" t="s">
        <v>2689</v>
      </c>
      <c r="D53" s="251" t="s">
        <v>2518</v>
      </c>
      <c r="E53" s="183">
        <v>5</v>
      </c>
      <c r="F53" s="183" t="s">
        <v>295</v>
      </c>
      <c r="G53" s="183"/>
      <c r="H53" s="183"/>
    </row>
    <row r="54" spans="1:8" ht="15">
      <c r="A54" s="30">
        <v>31</v>
      </c>
      <c r="B54" s="183" t="s">
        <v>2690</v>
      </c>
      <c r="C54" s="183" t="s">
        <v>2691</v>
      </c>
      <c r="D54" s="251" t="s">
        <v>2518</v>
      </c>
      <c r="E54" s="183">
        <v>12</v>
      </c>
      <c r="F54" s="183" t="s">
        <v>295</v>
      </c>
      <c r="G54" s="183"/>
      <c r="H54" s="183"/>
    </row>
    <row r="55" spans="1:8" ht="15">
      <c r="A55" s="30">
        <v>32</v>
      </c>
      <c r="B55" s="183" t="s">
        <v>2692</v>
      </c>
      <c r="C55" s="183" t="s">
        <v>2693</v>
      </c>
      <c r="D55" s="251" t="s">
        <v>2518</v>
      </c>
      <c r="E55" s="183">
        <v>20</v>
      </c>
      <c r="F55" s="183" t="s">
        <v>295</v>
      </c>
      <c r="G55" s="183"/>
      <c r="H55" s="183"/>
    </row>
    <row r="56" spans="1:8" ht="15">
      <c r="A56" s="30">
        <v>33</v>
      </c>
      <c r="B56" s="183" t="s">
        <v>2694</v>
      </c>
      <c r="C56" s="183" t="s">
        <v>2695</v>
      </c>
      <c r="D56" s="251" t="s">
        <v>2518</v>
      </c>
      <c r="E56" s="183">
        <v>15</v>
      </c>
      <c r="F56" s="183" t="s">
        <v>295</v>
      </c>
      <c r="G56" s="183"/>
      <c r="H56" s="183"/>
    </row>
    <row r="57" spans="1:8" ht="15">
      <c r="A57" s="30">
        <v>34</v>
      </c>
      <c r="B57" s="183" t="s">
        <v>2696</v>
      </c>
      <c r="C57" s="183" t="s">
        <v>2697</v>
      </c>
      <c r="D57" s="251" t="s">
        <v>2518</v>
      </c>
      <c r="E57" s="183">
        <v>12</v>
      </c>
      <c r="F57" s="183" t="s">
        <v>295</v>
      </c>
      <c r="G57" s="183"/>
      <c r="H57" s="183"/>
    </row>
    <row r="58" spans="1:8" ht="15">
      <c r="A58" s="30">
        <v>35</v>
      </c>
      <c r="B58" s="183" t="s">
        <v>2698</v>
      </c>
      <c r="C58" s="183" t="s">
        <v>2699</v>
      </c>
      <c r="D58" s="251" t="s">
        <v>2518</v>
      </c>
      <c r="E58" s="183">
        <v>20</v>
      </c>
      <c r="F58" s="183" t="s">
        <v>295</v>
      </c>
      <c r="G58" s="183"/>
      <c r="H58" s="183"/>
    </row>
    <row r="59" spans="1:8" ht="15">
      <c r="A59" s="30">
        <v>36</v>
      </c>
      <c r="B59" s="183" t="s">
        <v>2700</v>
      </c>
      <c r="C59" s="183" t="s">
        <v>2701</v>
      </c>
      <c r="D59" s="251" t="s">
        <v>2518</v>
      </c>
      <c r="E59" s="183">
        <v>10</v>
      </c>
      <c r="F59" s="183" t="s">
        <v>295</v>
      </c>
      <c r="G59" s="183"/>
      <c r="H59" s="183"/>
    </row>
    <row r="60" spans="1:8" ht="15">
      <c r="A60" s="30">
        <v>37</v>
      </c>
      <c r="B60" s="183" t="s">
        <v>1917</v>
      </c>
      <c r="C60" s="183" t="s">
        <v>2702</v>
      </c>
      <c r="D60" s="251" t="s">
        <v>2518</v>
      </c>
      <c r="E60" s="183">
        <v>10</v>
      </c>
      <c r="F60" s="183" t="s">
        <v>295</v>
      </c>
      <c r="G60" s="183"/>
      <c r="H60" s="183"/>
    </row>
    <row r="61" spans="1:8" ht="15">
      <c r="A61" s="30">
        <v>38</v>
      </c>
      <c r="B61" s="183" t="s">
        <v>2703</v>
      </c>
      <c r="C61" s="183" t="s">
        <v>2704</v>
      </c>
      <c r="D61" s="251" t="s">
        <v>2518</v>
      </c>
      <c r="E61" s="183">
        <v>12</v>
      </c>
      <c r="F61" s="183" t="s">
        <v>295</v>
      </c>
      <c r="G61" s="183"/>
      <c r="H61" s="183"/>
    </row>
    <row r="62" spans="1:8" ht="15">
      <c r="A62" s="30">
        <v>40</v>
      </c>
      <c r="B62" s="183" t="s">
        <v>2705</v>
      </c>
      <c r="C62" s="183" t="s">
        <v>2706</v>
      </c>
      <c r="D62" s="251" t="s">
        <v>2518</v>
      </c>
      <c r="E62" s="183">
        <v>10</v>
      </c>
      <c r="F62" s="183" t="s">
        <v>295</v>
      </c>
      <c r="G62" s="183"/>
      <c r="H62" s="183"/>
    </row>
    <row r="63" spans="1:8" ht="15">
      <c r="A63" s="31" t="s">
        <v>362</v>
      </c>
      <c r="B63" s="183" t="s">
        <v>2707</v>
      </c>
      <c r="C63" s="183" t="s">
        <v>2708</v>
      </c>
      <c r="D63" s="251" t="s">
        <v>2518</v>
      </c>
      <c r="E63" s="183">
        <v>5</v>
      </c>
      <c r="F63" s="183" t="s">
        <v>295</v>
      </c>
      <c r="G63" s="183"/>
      <c r="H63" s="183"/>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Shifaullah</v>
      </c>
      <c r="E68" s="30" t="s">
        <v>369</v>
      </c>
      <c r="F68" s="107" t="str">
        <f>+E4</f>
        <v>0305-3126621</v>
      </c>
      <c r="G68" s="30" t="s">
        <v>370</v>
      </c>
    </row>
    <row r="69" spans="1:7">
      <c r="A69" s="30" t="s">
        <v>371</v>
      </c>
      <c r="E69" s="50"/>
      <c r="G69" s="50"/>
    </row>
    <row r="70" spans="1:7" ht="129" customHeight="1">
      <c r="A70" s="51"/>
      <c r="B70" s="51"/>
      <c r="C70" s="30" t="s">
        <v>368</v>
      </c>
      <c r="D70" s="107" t="s">
        <v>2308</v>
      </c>
      <c r="E70" s="30" t="s">
        <v>369</v>
      </c>
      <c r="F70" s="107" t="s">
        <v>2712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32</v>
      </c>
    </row>
    <row r="84" spans="1:7">
      <c r="A84" s="30">
        <v>2</v>
      </c>
      <c r="B84" s="30" t="s">
        <v>397</v>
      </c>
      <c r="E84" s="30" t="s">
        <v>396</v>
      </c>
      <c r="G84" s="35">
        <v>5</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375</v>
      </c>
    </row>
    <row r="88" spans="1:7">
      <c r="A88" s="30">
        <v>6</v>
      </c>
      <c r="B88" s="30" t="s">
        <v>401</v>
      </c>
      <c r="E88" s="30" t="s">
        <v>396</v>
      </c>
      <c r="G88" s="35">
        <v>3</v>
      </c>
    </row>
    <row r="89" spans="1:7">
      <c r="A89" s="30">
        <v>7</v>
      </c>
      <c r="B89" s="30" t="s">
        <v>402</v>
      </c>
      <c r="E89" s="83" t="s">
        <v>403</v>
      </c>
      <c r="G89" s="35" t="s">
        <v>1025</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t="s">
        <v>2130</v>
      </c>
      <c r="G102" s="50" t="s">
        <v>2713</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C00-000000000000}">
      <formula1>"Yes,Some,No"</formula1>
    </dataValidation>
    <dataValidation type="list" allowBlank="1" showInputMessage="1" showErrorMessage="1" sqref="G79" xr:uid="{00000000-0002-0000-2C00-000001000000}">
      <formula1>"Yes,Some confusion,No"</formula1>
    </dataValidation>
    <dataValidation type="list" allowBlank="1" showInputMessage="1" showErrorMessage="1" sqref="G77" xr:uid="{00000000-0002-0000-2C00-000002000000}">
      <formula1>"Clear,Mixed,Not clear"</formula1>
    </dataValidation>
    <dataValidation type="list" allowBlank="1" showInputMessage="1" showErrorMessage="1" sqref="G76 G78" xr:uid="{00000000-0002-0000-2C00-000003000000}">
      <formula1>"Most,Few,None"</formula1>
    </dataValidation>
    <dataValidation type="list" allowBlank="1" showInputMessage="1" showErrorMessage="1" sqref="G75" xr:uid="{00000000-0002-0000-2C00-000004000000}">
      <formula1>"Clear,Some,Not clear"</formula1>
    </dataValidation>
    <dataValidation type="whole" operator="greaterThanOrEqual" allowBlank="1" showInputMessage="1" showErrorMessage="1" sqref="C6:C8 D15:D21 E6:E8 G6:G8 G15:G21 G83:G88" xr:uid="{00000000-0002-0000-2C00-000007000000}">
      <formula1>0</formula1>
    </dataValidation>
  </dataValidations>
  <hyperlinks>
    <hyperlink ref="H4" r:id="rId1" xr:uid="{D95AE8D9-0C78-B440-AF4E-7AB3E8C485DE}"/>
  </hyperlinks>
  <pageMargins left="0.25" right="0.25" top="0.75" bottom="0.75" header="0.3" footer="0.3"/>
  <pageSetup paperSize="9" orientation="portrait" horizontalDpi="0" verticalDpi="0"/>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sheetPr>
    <tabColor theme="8" tint="0.59999389629810485"/>
  </sheetPr>
  <dimension ref="A1:H111"/>
  <sheetViews>
    <sheetView view="pageBreakPreview" topLeftCell="A65" zoomScale="93" zoomScaleNormal="130" zoomScaleSheetLayoutView="150" workbookViewId="0">
      <selection activeCell="D79" sqref="D7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+SUM!D34</f>
        <v>46000</v>
      </c>
      <c r="G1" s="60" t="s">
        <v>236</v>
      </c>
      <c r="H1" s="68">
        <v>14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2714</v>
      </c>
      <c r="C4" s="81" t="str">
        <f>+SUM!C34</f>
        <v>Sargodha</v>
      </c>
      <c r="D4" s="72" t="s">
        <v>2715</v>
      </c>
      <c r="E4" s="72" t="s">
        <v>2716</v>
      </c>
      <c r="F4" s="73" t="s">
        <v>2725</v>
      </c>
      <c r="G4" s="72">
        <v>3457289040</v>
      </c>
      <c r="H4" s="136" t="s">
        <v>2717</v>
      </c>
    </row>
    <row r="5" spans="1:8">
      <c r="A5" s="31" t="s">
        <v>248</v>
      </c>
    </row>
    <row r="6" spans="1:8" s="38" customFormat="1" ht="28" customHeight="1">
      <c r="A6" s="273" t="s">
        <v>249</v>
      </c>
      <c r="B6" s="274"/>
      <c r="C6" s="36">
        <v>44</v>
      </c>
      <c r="D6" s="37" t="s">
        <v>250</v>
      </c>
      <c r="E6" s="74">
        <v>44</v>
      </c>
      <c r="F6" s="275" t="s">
        <v>251</v>
      </c>
      <c r="G6" s="276"/>
      <c r="H6" s="36">
        <v>336</v>
      </c>
    </row>
    <row r="7" spans="1:8" s="38" customFormat="1" ht="42" customHeight="1">
      <c r="A7" s="273" t="s">
        <v>252</v>
      </c>
      <c r="B7" s="274"/>
      <c r="C7" s="36">
        <v>33</v>
      </c>
      <c r="D7" s="39" t="s">
        <v>253</v>
      </c>
      <c r="E7" s="74">
        <v>29</v>
      </c>
      <c r="F7" s="275" t="s">
        <v>254</v>
      </c>
      <c r="G7" s="276"/>
      <c r="H7" s="36">
        <v>41</v>
      </c>
    </row>
    <row r="8" spans="1:8" s="38" customFormat="1" ht="28" customHeight="1">
      <c r="A8" s="273" t="s">
        <v>255</v>
      </c>
      <c r="B8" s="274"/>
      <c r="C8" s="36">
        <v>3</v>
      </c>
      <c r="D8" s="40" t="s">
        <v>256</v>
      </c>
      <c r="E8" s="74"/>
      <c r="F8" s="275" t="s">
        <v>257</v>
      </c>
      <c r="G8" s="276"/>
      <c r="H8" s="36">
        <v>326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v>30</v>
      </c>
    </row>
    <row r="16" spans="1:8" ht="15" customHeight="1">
      <c r="A16" s="30">
        <v>2</v>
      </c>
      <c r="B16" s="77" t="s">
        <v>273</v>
      </c>
      <c r="D16" s="73">
        <v>27</v>
      </c>
      <c r="E16" s="77" t="s">
        <v>274</v>
      </c>
      <c r="F16" s="77"/>
      <c r="G16" s="77"/>
      <c r="H16" s="65">
        <v>15</v>
      </c>
    </row>
    <row r="17" spans="1:8" ht="15" customHeight="1">
      <c r="A17" s="30">
        <v>3</v>
      </c>
      <c r="B17" s="77" t="s">
        <v>275</v>
      </c>
      <c r="D17" s="73">
        <v>29</v>
      </c>
      <c r="E17" s="77" t="s">
        <v>276</v>
      </c>
      <c r="F17" s="77"/>
      <c r="G17" s="77"/>
      <c r="H17" s="65">
        <v>10</v>
      </c>
    </row>
    <row r="18" spans="1:8" ht="15" customHeight="1">
      <c r="A18" s="30">
        <v>4</v>
      </c>
      <c r="B18" s="77" t="s">
        <v>277</v>
      </c>
      <c r="D18" s="73">
        <v>28</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56"/>
      <c r="B24" s="256"/>
      <c r="C24" s="256"/>
      <c r="D24" s="256"/>
      <c r="E24" s="256"/>
      <c r="F24" s="256"/>
      <c r="G24" s="256"/>
      <c r="H24" s="73"/>
    </row>
    <row r="25" spans="1:8" ht="15">
      <c r="A25" s="257">
        <v>1</v>
      </c>
      <c r="B25" s="181" t="s">
        <v>2728</v>
      </c>
      <c r="C25" s="65" t="s">
        <v>2736</v>
      </c>
      <c r="D25" s="72" t="s">
        <v>2714</v>
      </c>
      <c r="E25" s="65" t="s">
        <v>2737</v>
      </c>
      <c r="F25" s="65" t="s">
        <v>295</v>
      </c>
      <c r="G25" s="65" t="s">
        <v>586</v>
      </c>
      <c r="H25" s="73" t="s">
        <v>296</v>
      </c>
    </row>
    <row r="26" spans="1:8" ht="15">
      <c r="A26" s="257">
        <v>2</v>
      </c>
      <c r="B26" s="65" t="s">
        <v>2738</v>
      </c>
      <c r="C26" s="65" t="s">
        <v>2739</v>
      </c>
      <c r="D26" s="72" t="s">
        <v>2714</v>
      </c>
      <c r="E26" s="65" t="s">
        <v>2741</v>
      </c>
      <c r="F26" s="65" t="s">
        <v>295</v>
      </c>
      <c r="G26" s="257"/>
      <c r="H26" s="73" t="s">
        <v>296</v>
      </c>
    </row>
    <row r="27" spans="1:8" ht="15">
      <c r="A27" s="257">
        <v>3</v>
      </c>
      <c r="B27" s="65" t="s">
        <v>879</v>
      </c>
      <c r="C27" s="65" t="s">
        <v>2742</v>
      </c>
      <c r="D27" s="72" t="s">
        <v>2714</v>
      </c>
      <c r="E27" s="65" t="s">
        <v>2743</v>
      </c>
      <c r="F27" s="65" t="s">
        <v>295</v>
      </c>
      <c r="G27" s="257"/>
      <c r="H27" s="73"/>
    </row>
    <row r="28" spans="1:8" ht="15">
      <c r="A28" s="257">
        <v>4</v>
      </c>
      <c r="B28" s="181" t="s">
        <v>2744</v>
      </c>
      <c r="C28" s="65" t="s">
        <v>2745</v>
      </c>
      <c r="D28" s="72" t="s">
        <v>2714</v>
      </c>
      <c r="E28" s="65" t="s">
        <v>2740</v>
      </c>
      <c r="F28" s="65" t="s">
        <v>295</v>
      </c>
      <c r="G28" s="257"/>
      <c r="H28" s="73" t="s">
        <v>296</v>
      </c>
    </row>
    <row r="29" spans="1:8" ht="15">
      <c r="A29" s="257">
        <v>5</v>
      </c>
      <c r="B29" s="65" t="s">
        <v>2812</v>
      </c>
      <c r="C29" s="65" t="s">
        <v>2746</v>
      </c>
      <c r="D29" s="72" t="s">
        <v>2714</v>
      </c>
      <c r="E29" s="65" t="s">
        <v>2747</v>
      </c>
      <c r="F29" s="65" t="s">
        <v>295</v>
      </c>
      <c r="G29" s="257"/>
      <c r="H29" s="73" t="s">
        <v>296</v>
      </c>
    </row>
    <row r="30" spans="1:8" ht="15">
      <c r="A30" s="257">
        <v>6</v>
      </c>
      <c r="B30" s="65" t="s">
        <v>1940</v>
      </c>
      <c r="C30" s="65" t="s">
        <v>2748</v>
      </c>
      <c r="D30" s="72" t="s">
        <v>2714</v>
      </c>
      <c r="E30" s="65" t="s">
        <v>2749</v>
      </c>
      <c r="F30" s="65" t="s">
        <v>295</v>
      </c>
      <c r="G30" s="257"/>
      <c r="H30" s="73"/>
    </row>
    <row r="31" spans="1:8" ht="15">
      <c r="A31" s="257">
        <v>7</v>
      </c>
      <c r="B31" s="65" t="s">
        <v>1568</v>
      </c>
      <c r="C31" s="65" t="s">
        <v>2750</v>
      </c>
      <c r="D31" s="72" t="s">
        <v>2714</v>
      </c>
      <c r="E31" s="65" t="s">
        <v>2749</v>
      </c>
      <c r="F31" s="65" t="s">
        <v>295</v>
      </c>
      <c r="G31" s="257"/>
      <c r="H31" s="35"/>
    </row>
    <row r="32" spans="1:8" ht="15">
      <c r="A32" s="257">
        <v>8</v>
      </c>
      <c r="B32" s="65" t="s">
        <v>2751</v>
      </c>
      <c r="C32" s="65" t="s">
        <v>2752</v>
      </c>
      <c r="D32" s="72" t="s">
        <v>2714</v>
      </c>
      <c r="E32" s="65" t="s">
        <v>2753</v>
      </c>
      <c r="F32" s="65" t="s">
        <v>295</v>
      </c>
      <c r="G32" s="257"/>
      <c r="H32" s="35"/>
    </row>
    <row r="33" spans="1:8" ht="15">
      <c r="A33" s="257">
        <v>9</v>
      </c>
      <c r="B33" s="65" t="s">
        <v>1771</v>
      </c>
      <c r="C33" s="65" t="s">
        <v>2754</v>
      </c>
      <c r="D33" s="72" t="s">
        <v>2714</v>
      </c>
      <c r="E33" s="65" t="s">
        <v>2753</v>
      </c>
      <c r="F33" s="65" t="s">
        <v>295</v>
      </c>
      <c r="G33" s="257"/>
      <c r="H33" s="35"/>
    </row>
    <row r="34" spans="1:8" ht="15">
      <c r="A34" s="257">
        <v>10</v>
      </c>
      <c r="B34" s="65" t="s">
        <v>2755</v>
      </c>
      <c r="C34" s="65" t="s">
        <v>2756</v>
      </c>
      <c r="D34" s="72" t="s">
        <v>2714</v>
      </c>
      <c r="E34" s="65" t="s">
        <v>2749</v>
      </c>
      <c r="F34" s="65" t="s">
        <v>295</v>
      </c>
      <c r="G34" s="257"/>
      <c r="H34" s="35"/>
    </row>
    <row r="35" spans="1:8" ht="15">
      <c r="A35" s="257">
        <v>11</v>
      </c>
      <c r="B35" s="65" t="s">
        <v>2730</v>
      </c>
      <c r="C35" s="65" t="s">
        <v>2757</v>
      </c>
      <c r="D35" s="72" t="s">
        <v>2714</v>
      </c>
      <c r="E35" s="65" t="s">
        <v>2749</v>
      </c>
      <c r="F35" s="65" t="s">
        <v>295</v>
      </c>
      <c r="G35" s="257"/>
      <c r="H35" s="35"/>
    </row>
    <row r="36" spans="1:8" ht="15">
      <c r="A36" s="257">
        <v>12</v>
      </c>
      <c r="B36" s="65" t="s">
        <v>629</v>
      </c>
      <c r="C36" s="65" t="s">
        <v>2758</v>
      </c>
      <c r="D36" s="72" t="s">
        <v>2714</v>
      </c>
      <c r="E36" s="65" t="s">
        <v>2741</v>
      </c>
      <c r="F36" s="65" t="s">
        <v>322</v>
      </c>
      <c r="G36" s="257" t="s">
        <v>315</v>
      </c>
      <c r="H36" s="35"/>
    </row>
    <row r="37" spans="1:8" ht="15">
      <c r="A37" s="257">
        <v>13</v>
      </c>
      <c r="B37" s="65" t="s">
        <v>2731</v>
      </c>
      <c r="C37" s="65" t="s">
        <v>2759</v>
      </c>
      <c r="D37" s="72" t="s">
        <v>2714</v>
      </c>
      <c r="E37" s="65" t="s">
        <v>2741</v>
      </c>
      <c r="F37" s="65" t="s">
        <v>322</v>
      </c>
      <c r="G37" s="257"/>
      <c r="H37" s="35"/>
    </row>
    <row r="38" spans="1:8" ht="15">
      <c r="A38" s="257">
        <v>14</v>
      </c>
      <c r="B38" s="65" t="s">
        <v>2760</v>
      </c>
      <c r="C38" s="65" t="s">
        <v>2761</v>
      </c>
      <c r="D38" s="72" t="s">
        <v>2714</v>
      </c>
      <c r="E38" s="65" t="s">
        <v>2740</v>
      </c>
      <c r="F38" s="65" t="s">
        <v>322</v>
      </c>
      <c r="G38" s="257"/>
      <c r="H38" s="35"/>
    </row>
    <row r="39" spans="1:8" ht="15">
      <c r="A39" s="257">
        <v>15</v>
      </c>
      <c r="B39" s="65" t="s">
        <v>596</v>
      </c>
      <c r="C39" s="65" t="s">
        <v>2762</v>
      </c>
      <c r="D39" s="72" t="s">
        <v>2714</v>
      </c>
      <c r="E39" s="65" t="s">
        <v>2763</v>
      </c>
      <c r="F39" s="65" t="s">
        <v>322</v>
      </c>
      <c r="G39" s="257"/>
      <c r="H39" s="35"/>
    </row>
    <row r="40" spans="1:8" ht="15">
      <c r="A40" s="257">
        <v>16</v>
      </c>
      <c r="B40" s="65" t="s">
        <v>2764</v>
      </c>
      <c r="C40" s="65" t="s">
        <v>2765</v>
      </c>
      <c r="D40" s="72" t="s">
        <v>2714</v>
      </c>
      <c r="E40" s="65" t="s">
        <v>2766</v>
      </c>
      <c r="F40" s="65" t="s">
        <v>322</v>
      </c>
      <c r="G40" s="257"/>
      <c r="H40" s="35"/>
    </row>
    <row r="41" spans="1:8" ht="15">
      <c r="A41" s="257">
        <v>17</v>
      </c>
      <c r="B41" s="65" t="s">
        <v>2767</v>
      </c>
      <c r="C41" s="65" t="s">
        <v>2768</v>
      </c>
      <c r="D41" s="72" t="s">
        <v>2714</v>
      </c>
      <c r="E41" s="65" t="s">
        <v>2763</v>
      </c>
      <c r="F41" s="65" t="s">
        <v>322</v>
      </c>
      <c r="G41" s="257"/>
      <c r="H41" s="35"/>
    </row>
    <row r="42" spans="1:8" ht="15">
      <c r="A42" s="257">
        <v>18</v>
      </c>
      <c r="B42" s="65" t="s">
        <v>1871</v>
      </c>
      <c r="C42" s="65" t="s">
        <v>2810</v>
      </c>
      <c r="D42" s="72" t="s">
        <v>2714</v>
      </c>
      <c r="E42" s="65" t="s">
        <v>2753</v>
      </c>
      <c r="F42" s="65" t="s">
        <v>322</v>
      </c>
      <c r="G42" s="257"/>
      <c r="H42" s="35"/>
    </row>
    <row r="43" spans="1:8" ht="15">
      <c r="A43" s="257">
        <v>19</v>
      </c>
      <c r="B43" s="65" t="s">
        <v>2077</v>
      </c>
      <c r="C43" s="65" t="s">
        <v>2769</v>
      </c>
      <c r="D43" s="72" t="s">
        <v>2714</v>
      </c>
      <c r="E43" s="65" t="s">
        <v>2770</v>
      </c>
      <c r="F43" s="65" t="s">
        <v>322</v>
      </c>
      <c r="G43" s="257"/>
      <c r="H43" s="35"/>
    </row>
    <row r="44" spans="1:8" ht="15">
      <c r="A44" s="257">
        <v>20</v>
      </c>
      <c r="B44" s="65" t="s">
        <v>2771</v>
      </c>
      <c r="C44" s="65" t="s">
        <v>2772</v>
      </c>
      <c r="D44" s="72" t="s">
        <v>2714</v>
      </c>
      <c r="E44" s="65" t="s">
        <v>2741</v>
      </c>
      <c r="F44" s="65" t="s">
        <v>322</v>
      </c>
      <c r="G44" s="257"/>
      <c r="H44" s="35"/>
    </row>
    <row r="45" spans="1:8" ht="15">
      <c r="A45" s="257">
        <v>21</v>
      </c>
      <c r="B45" s="65" t="s">
        <v>2773</v>
      </c>
      <c r="C45" s="65" t="s">
        <v>2774</v>
      </c>
      <c r="D45" s="72" t="s">
        <v>2714</v>
      </c>
      <c r="E45" s="65" t="s">
        <v>2740</v>
      </c>
      <c r="F45" s="65" t="s">
        <v>322</v>
      </c>
      <c r="G45" s="257"/>
      <c r="H45" s="35"/>
    </row>
    <row r="46" spans="1:8" ht="15">
      <c r="A46" s="257">
        <v>22</v>
      </c>
      <c r="B46" s="65" t="s">
        <v>1299</v>
      </c>
      <c r="C46" s="65" t="s">
        <v>2775</v>
      </c>
      <c r="D46" s="72" t="s">
        <v>2714</v>
      </c>
      <c r="E46" s="65" t="s">
        <v>2776</v>
      </c>
      <c r="F46" s="65" t="s">
        <v>322</v>
      </c>
      <c r="G46" s="257"/>
      <c r="H46" s="35"/>
    </row>
    <row r="47" spans="1:8" ht="15">
      <c r="A47" s="257">
        <v>23</v>
      </c>
      <c r="B47" s="65" t="s">
        <v>2777</v>
      </c>
      <c r="C47" s="65" t="s">
        <v>2778</v>
      </c>
      <c r="D47" s="72" t="s">
        <v>2714</v>
      </c>
      <c r="E47" s="65" t="s">
        <v>2747</v>
      </c>
      <c r="F47" s="65" t="s">
        <v>322</v>
      </c>
      <c r="G47" s="257"/>
      <c r="H47" s="35"/>
    </row>
    <row r="48" spans="1:8" ht="15">
      <c r="A48" s="257">
        <v>24</v>
      </c>
      <c r="B48" s="181" t="s">
        <v>2811</v>
      </c>
      <c r="C48" s="65" t="s">
        <v>2779</v>
      </c>
      <c r="D48" s="72" t="s">
        <v>2714</v>
      </c>
      <c r="E48" s="65" t="s">
        <v>2749</v>
      </c>
      <c r="F48" s="257" t="s">
        <v>295</v>
      </c>
      <c r="G48" s="65"/>
      <c r="H48" s="257" t="s">
        <v>586</v>
      </c>
    </row>
    <row r="49" spans="1:8" ht="15">
      <c r="A49" s="257">
        <v>25</v>
      </c>
      <c r="B49" s="181" t="s">
        <v>1703</v>
      </c>
      <c r="C49" s="65" t="s">
        <v>2780</v>
      </c>
      <c r="D49" s="72" t="s">
        <v>2714</v>
      </c>
      <c r="E49" s="65" t="s">
        <v>2741</v>
      </c>
      <c r="F49" s="257" t="s">
        <v>295</v>
      </c>
      <c r="G49" s="257"/>
      <c r="H49" s="35"/>
    </row>
    <row r="50" spans="1:8" ht="15">
      <c r="A50" s="257">
        <v>26</v>
      </c>
      <c r="B50" s="65" t="s">
        <v>2732</v>
      </c>
      <c r="C50" s="65" t="s">
        <v>2781</v>
      </c>
      <c r="D50" s="72" t="s">
        <v>2714</v>
      </c>
      <c r="E50" s="65" t="s">
        <v>2741</v>
      </c>
      <c r="F50" s="257" t="s">
        <v>295</v>
      </c>
      <c r="G50" s="257"/>
      <c r="H50" s="35"/>
    </row>
    <row r="51" spans="1:8" ht="15">
      <c r="A51" s="257">
        <v>27</v>
      </c>
      <c r="B51" s="65" t="s">
        <v>2782</v>
      </c>
      <c r="C51" s="65" t="s">
        <v>2783</v>
      </c>
      <c r="D51" s="72" t="s">
        <v>2714</v>
      </c>
      <c r="E51" s="65" t="s">
        <v>2749</v>
      </c>
      <c r="F51" s="257" t="s">
        <v>295</v>
      </c>
      <c r="G51" s="257"/>
      <c r="H51" s="35"/>
    </row>
    <row r="52" spans="1:8" ht="15">
      <c r="A52" s="257">
        <v>28</v>
      </c>
      <c r="B52" s="65" t="s">
        <v>1339</v>
      </c>
      <c r="C52" s="65" t="s">
        <v>2784</v>
      </c>
      <c r="D52" s="72" t="s">
        <v>2714</v>
      </c>
      <c r="E52" s="65" t="s">
        <v>2741</v>
      </c>
      <c r="F52" s="257" t="s">
        <v>295</v>
      </c>
      <c r="G52" s="257"/>
      <c r="H52" s="35"/>
    </row>
    <row r="53" spans="1:8" ht="15">
      <c r="A53" s="257">
        <v>29</v>
      </c>
      <c r="B53" s="65" t="s">
        <v>2733</v>
      </c>
      <c r="C53" s="65" t="s">
        <v>2785</v>
      </c>
      <c r="D53" s="72" t="s">
        <v>2714</v>
      </c>
      <c r="E53" s="65" t="s">
        <v>2740</v>
      </c>
      <c r="F53" s="257" t="s">
        <v>295</v>
      </c>
      <c r="G53" s="257"/>
      <c r="H53" s="35"/>
    </row>
    <row r="54" spans="1:8" ht="15">
      <c r="A54" s="257">
        <v>30</v>
      </c>
      <c r="B54" s="65" t="s">
        <v>2786</v>
      </c>
      <c r="C54" s="65" t="s">
        <v>2787</v>
      </c>
      <c r="D54" s="72" t="s">
        <v>2714</v>
      </c>
      <c r="E54" s="65" t="s">
        <v>2763</v>
      </c>
      <c r="F54" s="257" t="s">
        <v>295</v>
      </c>
      <c r="G54" s="257"/>
      <c r="H54" s="35"/>
    </row>
    <row r="55" spans="1:8" ht="15">
      <c r="A55" s="257">
        <v>31</v>
      </c>
      <c r="B55" s="65" t="s">
        <v>1804</v>
      </c>
      <c r="C55" s="65" t="s">
        <v>2788</v>
      </c>
      <c r="D55" s="72" t="s">
        <v>2714</v>
      </c>
      <c r="E55" s="65" t="s">
        <v>2741</v>
      </c>
      <c r="F55" s="257" t="s">
        <v>295</v>
      </c>
      <c r="G55" s="257"/>
      <c r="H55" s="35"/>
    </row>
    <row r="56" spans="1:8" ht="15">
      <c r="A56" s="257">
        <v>32</v>
      </c>
      <c r="B56" s="65" t="s">
        <v>1771</v>
      </c>
      <c r="C56" s="65" t="s">
        <v>2789</v>
      </c>
      <c r="D56" s="72" t="s">
        <v>2714</v>
      </c>
      <c r="E56" s="65" t="s">
        <v>2741</v>
      </c>
      <c r="F56" s="257" t="s">
        <v>295</v>
      </c>
      <c r="G56" s="257"/>
      <c r="H56" s="35"/>
    </row>
    <row r="57" spans="1:8" ht="15">
      <c r="A57" s="257">
        <v>33</v>
      </c>
      <c r="B57" s="65" t="s">
        <v>2734</v>
      </c>
      <c r="C57" s="65" t="s">
        <v>2790</v>
      </c>
      <c r="D57" s="72" t="s">
        <v>2714</v>
      </c>
      <c r="E57" s="65" t="s">
        <v>2763</v>
      </c>
      <c r="F57" s="257" t="s">
        <v>295</v>
      </c>
      <c r="G57" s="257"/>
      <c r="H57" s="35"/>
    </row>
    <row r="58" spans="1:8" ht="15">
      <c r="A58" s="257">
        <v>34</v>
      </c>
      <c r="B58" s="65" t="s">
        <v>2791</v>
      </c>
      <c r="C58" s="65" t="s">
        <v>2792</v>
      </c>
      <c r="D58" s="72" t="s">
        <v>2714</v>
      </c>
      <c r="E58" s="65" t="s">
        <v>2766</v>
      </c>
      <c r="F58" s="257" t="s">
        <v>295</v>
      </c>
      <c r="G58" s="257"/>
      <c r="H58" s="35"/>
    </row>
    <row r="59" spans="1:8" ht="15">
      <c r="A59" s="257">
        <v>35</v>
      </c>
      <c r="B59" s="65" t="s">
        <v>2793</v>
      </c>
      <c r="C59" s="65" t="s">
        <v>2794</v>
      </c>
      <c r="D59" s="72" t="s">
        <v>2714</v>
      </c>
      <c r="E59" s="65" t="s">
        <v>2770</v>
      </c>
      <c r="F59" s="257" t="s">
        <v>295</v>
      </c>
      <c r="G59" s="257"/>
      <c r="H59" s="35"/>
    </row>
    <row r="60" spans="1:8" ht="15">
      <c r="A60" s="257">
        <v>36</v>
      </c>
      <c r="B60" s="65" t="s">
        <v>2795</v>
      </c>
      <c r="C60" s="65" t="s">
        <v>2796</v>
      </c>
      <c r="D60" s="72" t="s">
        <v>2714</v>
      </c>
      <c r="E60" s="65" t="s">
        <v>2766</v>
      </c>
      <c r="F60" s="257" t="s">
        <v>295</v>
      </c>
      <c r="G60" s="257"/>
      <c r="H60" s="35"/>
    </row>
    <row r="61" spans="1:8" ht="15">
      <c r="A61" s="257">
        <v>37</v>
      </c>
      <c r="B61" s="65" t="s">
        <v>2732</v>
      </c>
      <c r="C61" s="65" t="s">
        <v>2797</v>
      </c>
      <c r="D61" s="72" t="s">
        <v>2714</v>
      </c>
      <c r="E61" s="65" t="s">
        <v>2747</v>
      </c>
      <c r="F61" s="257" t="s">
        <v>295</v>
      </c>
      <c r="G61" s="257"/>
      <c r="H61" s="35"/>
    </row>
    <row r="62" spans="1:8" ht="15">
      <c r="A62" s="257">
        <v>38</v>
      </c>
      <c r="B62" s="65" t="s">
        <v>2735</v>
      </c>
      <c r="C62" s="65" t="s">
        <v>2798</v>
      </c>
      <c r="D62" s="72" t="s">
        <v>2714</v>
      </c>
      <c r="E62" s="65" t="s">
        <v>2770</v>
      </c>
      <c r="F62" s="257" t="s">
        <v>295</v>
      </c>
      <c r="G62" s="257"/>
      <c r="H62" s="35"/>
    </row>
    <row r="63" spans="1:8" ht="15">
      <c r="A63" s="257">
        <v>39</v>
      </c>
      <c r="B63" s="65" t="s">
        <v>2799</v>
      </c>
      <c r="C63" s="65" t="s">
        <v>2800</v>
      </c>
      <c r="D63" s="72" t="s">
        <v>2714</v>
      </c>
      <c r="E63" s="65" t="s">
        <v>2753</v>
      </c>
      <c r="F63" s="257" t="s">
        <v>322</v>
      </c>
      <c r="G63" s="257" t="s">
        <v>593</v>
      </c>
      <c r="H63" s="35"/>
    </row>
    <row r="64" spans="1:8" ht="15">
      <c r="A64" s="257">
        <v>40</v>
      </c>
      <c r="B64" s="65" t="s">
        <v>2304</v>
      </c>
      <c r="C64" s="65" t="s">
        <v>2801</v>
      </c>
      <c r="D64" s="72" t="s">
        <v>2714</v>
      </c>
      <c r="E64" s="65" t="s">
        <v>2747</v>
      </c>
      <c r="F64" s="257" t="s">
        <v>322</v>
      </c>
      <c r="G64" s="35" t="s">
        <v>315</v>
      </c>
      <c r="H64" s="35"/>
    </row>
    <row r="65" spans="1:8" ht="15">
      <c r="A65" s="257">
        <v>41</v>
      </c>
      <c r="B65" s="65" t="s">
        <v>2802</v>
      </c>
      <c r="C65" s="65" t="s">
        <v>2803</v>
      </c>
      <c r="D65" s="72" t="s">
        <v>2714</v>
      </c>
      <c r="E65" s="65" t="s">
        <v>2753</v>
      </c>
      <c r="F65" s="257" t="s">
        <v>322</v>
      </c>
      <c r="G65" s="35"/>
      <c r="H65" s="35"/>
    </row>
    <row r="66" spans="1:8" ht="15">
      <c r="A66" s="257">
        <v>42</v>
      </c>
      <c r="B66" s="65" t="s">
        <v>2804</v>
      </c>
      <c r="C66" s="65" t="s">
        <v>2805</v>
      </c>
      <c r="D66" s="72" t="s">
        <v>2714</v>
      </c>
      <c r="E66" s="65" t="s">
        <v>2770</v>
      </c>
      <c r="F66" s="257" t="s">
        <v>322</v>
      </c>
      <c r="G66" s="35"/>
      <c r="H66" s="35"/>
    </row>
    <row r="67" spans="1:8" ht="15">
      <c r="A67" s="257">
        <v>43</v>
      </c>
      <c r="B67" s="65" t="s">
        <v>2806</v>
      </c>
      <c r="C67" s="65" t="s">
        <v>2807</v>
      </c>
      <c r="D67" s="72" t="s">
        <v>2714</v>
      </c>
      <c r="E67" s="65" t="s">
        <v>2808</v>
      </c>
      <c r="F67" s="257" t="s">
        <v>322</v>
      </c>
      <c r="G67" s="35"/>
      <c r="H67" s="35"/>
    </row>
    <row r="68" spans="1:8" ht="15">
      <c r="A68" s="257">
        <v>44</v>
      </c>
      <c r="B68" s="65" t="s">
        <v>985</v>
      </c>
      <c r="C68" s="65" t="s">
        <v>2809</v>
      </c>
      <c r="D68" s="72" t="s">
        <v>2714</v>
      </c>
      <c r="E68" s="65" t="s">
        <v>2747</v>
      </c>
      <c r="F68" s="257" t="s">
        <v>322</v>
      </c>
      <c r="G68" s="35"/>
      <c r="H68" s="35"/>
    </row>
    <row r="69" spans="1:8" ht="15">
      <c r="A69" s="255">
        <v>45</v>
      </c>
      <c r="B69" s="182"/>
      <c r="C69" s="182"/>
      <c r="D69" s="182"/>
      <c r="E69" s="182"/>
      <c r="F69" s="182"/>
      <c r="G69" s="182"/>
      <c r="H69" s="182"/>
    </row>
    <row r="70" spans="1:8" ht="15">
      <c r="A70" s="255">
        <v>46</v>
      </c>
      <c r="B70" s="35"/>
      <c r="C70" s="35"/>
      <c r="D70" s="35"/>
      <c r="E70" s="35"/>
      <c r="F70" s="35"/>
      <c r="G70" s="35"/>
      <c r="H70" s="35"/>
    </row>
    <row r="71" spans="1:8" ht="15">
      <c r="A71" s="255">
        <v>47</v>
      </c>
      <c r="B71" s="35"/>
      <c r="C71" s="35"/>
      <c r="D71" s="35"/>
      <c r="E71" s="35"/>
      <c r="F71" s="35"/>
      <c r="G71" s="35"/>
      <c r="H71" s="35"/>
    </row>
    <row r="72" spans="1:8">
      <c r="A72" s="31" t="s">
        <v>362</v>
      </c>
    </row>
    <row r="73" spans="1:8">
      <c r="A73" s="30" t="s">
        <v>363</v>
      </c>
      <c r="B73" s="32"/>
      <c r="D73" s="50"/>
      <c r="E73" s="50"/>
      <c r="F73" s="50"/>
      <c r="G73" s="50"/>
    </row>
    <row r="74" spans="1:8">
      <c r="A74" s="30" t="s">
        <v>364</v>
      </c>
      <c r="D74" s="50"/>
      <c r="E74" s="50"/>
      <c r="F74" s="50"/>
      <c r="G74" s="50"/>
    </row>
    <row r="75" spans="1:8">
      <c r="A75" s="30" t="s">
        <v>365</v>
      </c>
      <c r="D75" s="50"/>
      <c r="E75" s="50" t="s">
        <v>2726</v>
      </c>
      <c r="F75" s="50"/>
      <c r="G75" s="50"/>
    </row>
    <row r="76" spans="1:8">
      <c r="A76" s="32" t="s">
        <v>366</v>
      </c>
      <c r="C76" s="50"/>
      <c r="E76" s="51"/>
      <c r="G76" s="51"/>
    </row>
    <row r="77" spans="1:8" ht="16" customHeight="1">
      <c r="A77" s="51"/>
      <c r="B77" s="51"/>
      <c r="C77" s="30" t="s">
        <v>368</v>
      </c>
      <c r="D77" s="51" t="str">
        <f>+D4</f>
        <v>Malik Sajid</v>
      </c>
      <c r="E77" s="30" t="s">
        <v>369</v>
      </c>
      <c r="F77" s="107" t="str">
        <f>+E4</f>
        <v xml:space="preserve"> 0300-5196990</v>
      </c>
      <c r="G77" s="30" t="s">
        <v>370</v>
      </c>
    </row>
    <row r="78" spans="1:8" ht="107" customHeight="1">
      <c r="A78" s="30" t="s">
        <v>371</v>
      </c>
      <c r="E78" s="50"/>
      <c r="G78" s="50"/>
    </row>
    <row r="79" spans="1:8" ht="16" customHeight="1">
      <c r="A79" s="51"/>
      <c r="B79" s="51"/>
      <c r="C79" s="30" t="s">
        <v>368</v>
      </c>
      <c r="D79" s="107"/>
      <c r="E79" s="30" t="s">
        <v>369</v>
      </c>
      <c r="F79" s="107"/>
      <c r="G79" s="30" t="s">
        <v>370</v>
      </c>
    </row>
    <row r="80" spans="1:8">
      <c r="A80" s="32" t="s">
        <v>374</v>
      </c>
    </row>
    <row r="82" spans="1:7">
      <c r="A82" s="32" t="s">
        <v>375</v>
      </c>
    </row>
    <row r="83" spans="1:7">
      <c r="B83" s="52" t="s">
        <v>33</v>
      </c>
      <c r="C83" s="52" t="s">
        <v>376</v>
      </c>
      <c r="E83" s="64" t="s">
        <v>377</v>
      </c>
      <c r="G83" s="52" t="s">
        <v>378</v>
      </c>
    </row>
    <row r="84" spans="1:7">
      <c r="A84" s="30">
        <v>1</v>
      </c>
      <c r="B84" s="30" t="s">
        <v>379</v>
      </c>
      <c r="E84" s="30" t="s">
        <v>380</v>
      </c>
      <c r="G84" s="35" t="s">
        <v>381</v>
      </c>
    </row>
    <row r="85" spans="1:7">
      <c r="A85" s="30">
        <v>2</v>
      </c>
      <c r="B85" s="30" t="s">
        <v>382</v>
      </c>
      <c r="E85" s="30" t="s">
        <v>383</v>
      </c>
      <c r="G85" s="35" t="s">
        <v>384</v>
      </c>
    </row>
    <row r="86" spans="1:7">
      <c r="A86" s="30">
        <v>3</v>
      </c>
      <c r="B86" s="30" t="s">
        <v>385</v>
      </c>
      <c r="E86" s="30" t="s">
        <v>386</v>
      </c>
      <c r="G86" s="35" t="s">
        <v>381</v>
      </c>
    </row>
    <row r="87" spans="1:7">
      <c r="A87" s="30">
        <v>4</v>
      </c>
      <c r="B87" s="30" t="s">
        <v>387</v>
      </c>
      <c r="E87" s="30" t="s">
        <v>383</v>
      </c>
      <c r="G87" s="35" t="s">
        <v>384</v>
      </c>
    </row>
    <row r="88" spans="1:7">
      <c r="A88" s="30">
        <v>5</v>
      </c>
      <c r="B88" s="30" t="s">
        <v>388</v>
      </c>
      <c r="E88" s="30" t="s">
        <v>389</v>
      </c>
      <c r="G88" s="35" t="s">
        <v>295</v>
      </c>
    </row>
    <row r="89" spans="1:7">
      <c r="A89" s="30">
        <v>6</v>
      </c>
      <c r="B89" s="30" t="s">
        <v>390</v>
      </c>
      <c r="E89" s="30" t="s">
        <v>391</v>
      </c>
      <c r="G89" s="35" t="s">
        <v>295</v>
      </c>
    </row>
    <row r="90" spans="1:7">
      <c r="A90" s="32" t="s">
        <v>392</v>
      </c>
    </row>
    <row r="91" spans="1:7">
      <c r="B91" s="52" t="s">
        <v>393</v>
      </c>
      <c r="E91" s="64" t="s">
        <v>394</v>
      </c>
      <c r="G91" s="52" t="s">
        <v>378</v>
      </c>
    </row>
    <row r="92" spans="1:7">
      <c r="A92" s="30">
        <v>1</v>
      </c>
      <c r="B92" s="30" t="s">
        <v>395</v>
      </c>
      <c r="E92" s="30" t="s">
        <v>396</v>
      </c>
      <c r="G92" s="35">
        <v>29</v>
      </c>
    </row>
    <row r="93" spans="1:7">
      <c r="A93" s="30">
        <v>2</v>
      </c>
      <c r="B93" s="30" t="s">
        <v>397</v>
      </c>
      <c r="E93" s="30" t="s">
        <v>396</v>
      </c>
      <c r="G93" s="35">
        <v>12</v>
      </c>
    </row>
    <row r="94" spans="1:7">
      <c r="A94" s="30">
        <v>3</v>
      </c>
      <c r="B94" s="30" t="s">
        <v>398</v>
      </c>
      <c r="E94" s="30" t="s">
        <v>396</v>
      </c>
      <c r="G94" s="35">
        <v>3</v>
      </c>
    </row>
    <row r="95" spans="1:7">
      <c r="A95" s="30">
        <v>4</v>
      </c>
      <c r="B95" s="30" t="s">
        <v>399</v>
      </c>
      <c r="E95" s="30" t="s">
        <v>396</v>
      </c>
      <c r="G95" s="35"/>
    </row>
    <row r="96" spans="1:7">
      <c r="A96" s="30">
        <v>5</v>
      </c>
      <c r="B96" s="30" t="s">
        <v>400</v>
      </c>
      <c r="E96" s="30" t="s">
        <v>396</v>
      </c>
      <c r="G96" s="35">
        <v>326</v>
      </c>
    </row>
    <row r="97" spans="1:8">
      <c r="A97" s="30">
        <v>6</v>
      </c>
      <c r="B97" s="30" t="s">
        <v>401</v>
      </c>
      <c r="E97" s="30" t="s">
        <v>396</v>
      </c>
      <c r="G97" s="35">
        <v>20</v>
      </c>
    </row>
    <row r="98" spans="1:8">
      <c r="A98" s="30">
        <v>7</v>
      </c>
      <c r="B98" s="30" t="s">
        <v>402</v>
      </c>
      <c r="E98" s="83" t="s">
        <v>403</v>
      </c>
      <c r="G98" s="35" t="s">
        <v>576</v>
      </c>
    </row>
    <row r="99" spans="1:8">
      <c r="A99" s="30">
        <v>8</v>
      </c>
      <c r="B99" s="30" t="s">
        <v>404</v>
      </c>
      <c r="E99" s="83" t="s">
        <v>405</v>
      </c>
      <c r="G99" s="35" t="s">
        <v>954</v>
      </c>
    </row>
    <row r="100" spans="1:8">
      <c r="A100" s="32" t="s">
        <v>406</v>
      </c>
    </row>
    <row r="101" spans="1:8">
      <c r="B101" s="52" t="s">
        <v>393</v>
      </c>
      <c r="G101" s="52" t="s">
        <v>378</v>
      </c>
    </row>
    <row r="102" spans="1:8">
      <c r="A102" s="30">
        <v>1</v>
      </c>
      <c r="B102" s="30" t="s">
        <v>407</v>
      </c>
      <c r="G102" s="35"/>
    </row>
    <row r="103" spans="1:8">
      <c r="A103" s="30">
        <v>2</v>
      </c>
      <c r="B103" s="30" t="s">
        <v>408</v>
      </c>
      <c r="E103" s="83" t="s">
        <v>409</v>
      </c>
      <c r="G103" s="35"/>
    </row>
    <row r="104" spans="1:8">
      <c r="A104" s="30">
        <v>3</v>
      </c>
      <c r="B104" s="30" t="s">
        <v>411</v>
      </c>
      <c r="E104" s="83" t="s">
        <v>412</v>
      </c>
      <c r="G104" s="35"/>
    </row>
    <row r="105" spans="1:8">
      <c r="A105" s="30">
        <v>4</v>
      </c>
      <c r="B105" s="32" t="s">
        <v>413</v>
      </c>
      <c r="G105" s="35"/>
    </row>
    <row r="106" spans="1:8">
      <c r="B106" s="52" t="s">
        <v>393</v>
      </c>
      <c r="F106" s="52" t="s">
        <v>414</v>
      </c>
    </row>
    <row r="107" spans="1:8">
      <c r="A107" s="30">
        <v>1</v>
      </c>
      <c r="B107" s="30" t="s">
        <v>415</v>
      </c>
      <c r="E107" s="83" t="s">
        <v>416</v>
      </c>
      <c r="F107" s="50"/>
      <c r="G107" s="50" t="s">
        <v>295</v>
      </c>
      <c r="H107" s="50"/>
    </row>
    <row r="108" spans="1:8">
      <c r="A108" s="30">
        <v>2</v>
      </c>
      <c r="B108" s="30" t="s">
        <v>417</v>
      </c>
      <c r="F108" s="50"/>
      <c r="G108" s="50"/>
      <c r="H108" s="50"/>
    </row>
    <row r="109" spans="1:8">
      <c r="A109" s="30">
        <v>3</v>
      </c>
      <c r="B109" s="30" t="s">
        <v>418</v>
      </c>
      <c r="D109" s="33" t="s">
        <v>419</v>
      </c>
      <c r="F109" s="50"/>
      <c r="G109" s="50" t="s">
        <v>745</v>
      </c>
      <c r="H109" s="50"/>
    </row>
    <row r="110" spans="1:8">
      <c r="A110" s="30">
        <v>4</v>
      </c>
      <c r="B110" s="30" t="s">
        <v>421</v>
      </c>
      <c r="F110" s="50"/>
      <c r="G110" s="50"/>
      <c r="H110" s="50"/>
    </row>
    <row r="111" spans="1:8">
      <c r="A111" s="30">
        <v>5</v>
      </c>
      <c r="B111" s="30" t="s">
        <v>422</v>
      </c>
      <c r="F111" s="50" t="s">
        <v>2526</v>
      </c>
      <c r="G111" s="50" t="s">
        <v>2727</v>
      </c>
      <c r="H111"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2:G97" xr:uid="{00000000-0002-0000-2D00-000000000000}">
      <formula1>0</formula1>
    </dataValidation>
    <dataValidation type="list" allowBlank="1" showInputMessage="1" showErrorMessage="1" sqref="G84" xr:uid="{00000000-0002-0000-2D00-000003000000}">
      <formula1>"Clear,Some,Not clear"</formula1>
    </dataValidation>
    <dataValidation type="list" allowBlank="1" showInputMessage="1" showErrorMessage="1" sqref="G85 G87" xr:uid="{00000000-0002-0000-2D00-000004000000}">
      <formula1>"Most,Few,None"</formula1>
    </dataValidation>
    <dataValidation type="list" allowBlank="1" showInputMessage="1" showErrorMessage="1" sqref="G86" xr:uid="{00000000-0002-0000-2D00-000005000000}">
      <formula1>"Clear,Mixed,Not clear"</formula1>
    </dataValidation>
    <dataValidation type="list" allowBlank="1" showInputMessage="1" showErrorMessage="1" sqref="G88" xr:uid="{00000000-0002-0000-2D00-000006000000}">
      <formula1>"Yes,Some confusion,No"</formula1>
    </dataValidation>
    <dataValidation type="list" allowBlank="1" showInputMessage="1" showErrorMessage="1" sqref="G89" xr:uid="{00000000-0002-0000-2D00-000007000000}">
      <formula1>"Yes,Some,No"</formula1>
    </dataValidation>
  </dataValidations>
  <hyperlinks>
    <hyperlink ref="H4" r:id="rId1" xr:uid="{3BA04C57-629D-9C40-B101-1802080CB07E}"/>
  </hyperlinks>
  <pageMargins left="0.25" right="0.25" top="0.75" bottom="0.75" header="0.3" footer="0.3"/>
  <pageSetup paperSize="9" orientation="portrait" horizontalDpi="0" verticalDpi="0"/>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sheetPr>
    <tabColor theme="8" tint="0.59999389629810485"/>
  </sheetPr>
  <dimension ref="A1:H102"/>
  <sheetViews>
    <sheetView view="pageBreakPreview" topLeftCell="D76"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+D14S1!F1</f>
        <v>46000</v>
      </c>
      <c r="G1" s="60" t="s">
        <v>236</v>
      </c>
      <c r="H1" s="68">
        <f>+D14S1!H1</f>
        <v>14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2723</v>
      </c>
      <c r="C4" s="81" t="str">
        <f>+D14S1!C4</f>
        <v>Sargodha</v>
      </c>
      <c r="D4" s="72" t="s">
        <v>2722</v>
      </c>
      <c r="E4" s="72" t="s">
        <v>2721</v>
      </c>
      <c r="F4" s="73" t="s">
        <v>2817</v>
      </c>
      <c r="G4" s="72" t="s">
        <v>2818</v>
      </c>
      <c r="H4" s="136" t="s">
        <v>2724</v>
      </c>
    </row>
    <row r="5" spans="1:8">
      <c r="A5" s="31" t="s">
        <v>248</v>
      </c>
    </row>
    <row r="6" spans="1:8" s="38" customFormat="1" ht="28" customHeight="1">
      <c r="A6" s="273" t="s">
        <v>249</v>
      </c>
      <c r="B6" s="274"/>
      <c r="C6" s="36">
        <v>41</v>
      </c>
      <c r="D6" s="37" t="s">
        <v>250</v>
      </c>
      <c r="E6" s="74">
        <v>41</v>
      </c>
      <c r="F6" s="275" t="s">
        <v>251</v>
      </c>
      <c r="G6" s="276"/>
      <c r="H6" s="36">
        <v>239</v>
      </c>
    </row>
    <row r="7" spans="1:8" s="38" customFormat="1" ht="42" customHeight="1">
      <c r="A7" s="273" t="s">
        <v>252</v>
      </c>
      <c r="B7" s="274"/>
      <c r="C7" s="36">
        <v>35</v>
      </c>
      <c r="D7" s="39" t="s">
        <v>253</v>
      </c>
      <c r="E7" s="74">
        <v>34</v>
      </c>
      <c r="F7" s="275" t="s">
        <v>254</v>
      </c>
      <c r="G7" s="276"/>
      <c r="H7" s="36">
        <v>40</v>
      </c>
    </row>
    <row r="8" spans="1:8" s="38" customFormat="1" ht="28" customHeight="1">
      <c r="A8" s="273" t="s">
        <v>255</v>
      </c>
      <c r="B8" s="274"/>
      <c r="C8" s="36"/>
      <c r="D8" s="40" t="s">
        <v>256</v>
      </c>
      <c r="E8" s="74"/>
      <c r="F8" s="275" t="s">
        <v>257</v>
      </c>
      <c r="G8" s="276"/>
      <c r="H8" s="36">
        <v>234</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28</v>
      </c>
      <c r="E15" s="77" t="s">
        <v>272</v>
      </c>
      <c r="F15" s="77"/>
      <c r="G15" s="77"/>
      <c r="H15" s="65">
        <v>22</v>
      </c>
    </row>
    <row r="16" spans="1:8" ht="15" customHeight="1">
      <c r="A16" s="30">
        <v>2</v>
      </c>
      <c r="B16" s="77" t="s">
        <v>273</v>
      </c>
      <c r="D16" s="73">
        <v>32</v>
      </c>
      <c r="E16" s="77" t="s">
        <v>274</v>
      </c>
      <c r="F16" s="77"/>
      <c r="G16" s="77"/>
      <c r="H16" s="65">
        <v>7</v>
      </c>
    </row>
    <row r="17" spans="1:8" ht="15" customHeight="1">
      <c r="A17" s="30">
        <v>3</v>
      </c>
      <c r="B17" s="77" t="s">
        <v>275</v>
      </c>
      <c r="D17" s="73">
        <v>30</v>
      </c>
      <c r="E17" s="77" t="s">
        <v>276</v>
      </c>
      <c r="F17" s="77"/>
      <c r="G17" s="77"/>
      <c r="H17" s="65">
        <v>5</v>
      </c>
    </row>
    <row r="18" spans="1:8" ht="15" customHeight="1">
      <c r="A18" s="30">
        <v>4</v>
      </c>
      <c r="B18" s="77" t="s">
        <v>277</v>
      </c>
      <c r="D18" s="73"/>
      <c r="E18" s="77" t="s">
        <v>278</v>
      </c>
      <c r="F18" s="77"/>
      <c r="G18" s="77"/>
      <c r="H18" s="65">
        <v>10</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5">
        <v>1</v>
      </c>
      <c r="B24" s="65" t="s">
        <v>2878</v>
      </c>
      <c r="C24" s="65" t="s">
        <v>2819</v>
      </c>
      <c r="D24" s="251" t="s">
        <v>2723</v>
      </c>
      <c r="E24" s="65" t="s">
        <v>2763</v>
      </c>
      <c r="F24" s="65" t="s">
        <v>295</v>
      </c>
      <c r="G24" s="35"/>
      <c r="H24" s="65" t="s">
        <v>586</v>
      </c>
    </row>
    <row r="25" spans="1:8" ht="15">
      <c r="A25" s="35">
        <v>2</v>
      </c>
      <c r="B25" s="181" t="s">
        <v>1339</v>
      </c>
      <c r="C25" s="65" t="s">
        <v>2820</v>
      </c>
      <c r="D25" s="251" t="s">
        <v>2723</v>
      </c>
      <c r="E25" s="65" t="s">
        <v>2753</v>
      </c>
      <c r="F25" s="65" t="s">
        <v>295</v>
      </c>
      <c r="G25" s="65"/>
      <c r="H25" s="73"/>
    </row>
    <row r="26" spans="1:8" ht="15">
      <c r="A26" s="35">
        <v>3</v>
      </c>
      <c r="B26" s="181" t="s">
        <v>2821</v>
      </c>
      <c r="C26" s="65" t="s">
        <v>2822</v>
      </c>
      <c r="D26" s="251" t="s">
        <v>2723</v>
      </c>
      <c r="E26" s="65" t="s">
        <v>2763</v>
      </c>
      <c r="F26" s="65" t="s">
        <v>295</v>
      </c>
      <c r="G26" s="65"/>
      <c r="H26" s="73"/>
    </row>
    <row r="27" spans="1:8" ht="15">
      <c r="A27" s="35">
        <v>4</v>
      </c>
      <c r="B27" s="65" t="s">
        <v>879</v>
      </c>
      <c r="C27" s="65" t="s">
        <v>2823</v>
      </c>
      <c r="D27" s="251" t="s">
        <v>2723</v>
      </c>
      <c r="E27" s="65" t="s">
        <v>2753</v>
      </c>
      <c r="F27" s="65" t="s">
        <v>295</v>
      </c>
      <c r="G27" s="65"/>
      <c r="H27" s="73"/>
    </row>
    <row r="28" spans="1:8" ht="15">
      <c r="A28" s="35">
        <v>5</v>
      </c>
      <c r="B28" s="65" t="s">
        <v>2824</v>
      </c>
      <c r="C28" s="65" t="s">
        <v>2825</v>
      </c>
      <c r="D28" s="251" t="s">
        <v>2723</v>
      </c>
      <c r="E28" s="65" t="s">
        <v>2826</v>
      </c>
      <c r="F28" s="65" t="s">
        <v>295</v>
      </c>
      <c r="G28" s="65"/>
      <c r="H28" s="73"/>
    </row>
    <row r="29" spans="1:8" ht="15">
      <c r="A29" s="35">
        <v>6</v>
      </c>
      <c r="B29" s="65" t="s">
        <v>2827</v>
      </c>
      <c r="C29" s="65" t="s">
        <v>2828</v>
      </c>
      <c r="D29" s="251" t="s">
        <v>2723</v>
      </c>
      <c r="E29" s="65" t="s">
        <v>2741</v>
      </c>
      <c r="F29" s="65" t="s">
        <v>295</v>
      </c>
      <c r="G29" s="65"/>
      <c r="H29" s="73"/>
    </row>
    <row r="30" spans="1:8" ht="15">
      <c r="A30" s="35">
        <v>7</v>
      </c>
      <c r="B30" s="65" t="s">
        <v>461</v>
      </c>
      <c r="C30" s="65" t="s">
        <v>2829</v>
      </c>
      <c r="D30" s="251" t="s">
        <v>2723</v>
      </c>
      <c r="E30" s="65" t="s">
        <v>2749</v>
      </c>
      <c r="F30" s="65" t="s">
        <v>295</v>
      </c>
      <c r="G30" s="65"/>
      <c r="H30" s="73"/>
    </row>
    <row r="31" spans="1:8" ht="15">
      <c r="A31" s="35">
        <v>8</v>
      </c>
      <c r="B31" s="65" t="s">
        <v>2830</v>
      </c>
      <c r="C31" s="65" t="s">
        <v>2828</v>
      </c>
      <c r="D31" s="251" t="s">
        <v>2723</v>
      </c>
      <c r="E31" s="65" t="s">
        <v>2766</v>
      </c>
      <c r="F31" s="65" t="s">
        <v>295</v>
      </c>
      <c r="G31" s="65"/>
      <c r="H31" s="35"/>
    </row>
    <row r="32" spans="1:8" ht="15">
      <c r="A32" s="35">
        <v>9</v>
      </c>
      <c r="B32" s="65" t="s">
        <v>1288</v>
      </c>
      <c r="C32" s="65" t="s">
        <v>2831</v>
      </c>
      <c r="D32" s="251" t="s">
        <v>2723</v>
      </c>
      <c r="E32" s="65" t="s">
        <v>2832</v>
      </c>
      <c r="F32" s="65" t="s">
        <v>295</v>
      </c>
      <c r="G32" s="65"/>
      <c r="H32" s="35"/>
    </row>
    <row r="33" spans="1:8" ht="15">
      <c r="A33" s="35">
        <v>10</v>
      </c>
      <c r="B33" s="181" t="s">
        <v>1174</v>
      </c>
      <c r="C33" s="65" t="s">
        <v>2833</v>
      </c>
      <c r="D33" s="251" t="s">
        <v>2723</v>
      </c>
      <c r="E33" s="65" t="s">
        <v>2834</v>
      </c>
      <c r="F33" s="65" t="s">
        <v>295</v>
      </c>
      <c r="G33" s="65"/>
      <c r="H33" s="35" t="s">
        <v>296</v>
      </c>
    </row>
    <row r="34" spans="1:8" ht="15">
      <c r="A34" s="35">
        <v>11</v>
      </c>
      <c r="B34" s="65" t="s">
        <v>2729</v>
      </c>
      <c r="C34" s="65" t="s">
        <v>2835</v>
      </c>
      <c r="D34" s="251" t="s">
        <v>2723</v>
      </c>
      <c r="E34" s="65" t="s">
        <v>2741</v>
      </c>
      <c r="F34" s="65" t="s">
        <v>295</v>
      </c>
      <c r="G34" s="65"/>
      <c r="H34" s="35"/>
    </row>
    <row r="35" spans="1:8" ht="15">
      <c r="A35" s="35">
        <v>12</v>
      </c>
      <c r="B35" s="65" t="s">
        <v>963</v>
      </c>
      <c r="C35" s="65" t="s">
        <v>2836</v>
      </c>
      <c r="D35" s="251" t="s">
        <v>2723</v>
      </c>
      <c r="E35" s="65" t="s">
        <v>2741</v>
      </c>
      <c r="F35" s="65" t="s">
        <v>295</v>
      </c>
      <c r="G35" s="65"/>
      <c r="H35" s="35"/>
    </row>
    <row r="36" spans="1:8" ht="15">
      <c r="A36" s="35">
        <v>13</v>
      </c>
      <c r="B36" s="65" t="s">
        <v>2837</v>
      </c>
      <c r="C36" s="65" t="s">
        <v>2838</v>
      </c>
      <c r="D36" s="251" t="s">
        <v>2723</v>
      </c>
      <c r="E36" s="65" t="s">
        <v>2741</v>
      </c>
      <c r="F36" s="65" t="s">
        <v>295</v>
      </c>
      <c r="G36" s="65"/>
      <c r="H36" s="35"/>
    </row>
    <row r="37" spans="1:8" ht="15">
      <c r="A37" s="35">
        <v>14</v>
      </c>
      <c r="B37" s="65" t="s">
        <v>2732</v>
      </c>
      <c r="C37" s="65" t="s">
        <v>2839</v>
      </c>
      <c r="D37" s="251" t="s">
        <v>2723</v>
      </c>
      <c r="E37" s="65" t="s">
        <v>2834</v>
      </c>
      <c r="F37" s="65" t="s">
        <v>295</v>
      </c>
      <c r="G37" s="65"/>
      <c r="H37" s="35"/>
    </row>
    <row r="38" spans="1:8" ht="15">
      <c r="A38" s="35">
        <v>15</v>
      </c>
      <c r="B38" s="181" t="s">
        <v>2840</v>
      </c>
      <c r="C38" s="65" t="s">
        <v>2841</v>
      </c>
      <c r="D38" s="251" t="s">
        <v>2723</v>
      </c>
      <c r="E38" s="65" t="s">
        <v>2753</v>
      </c>
      <c r="F38" s="65" t="s">
        <v>322</v>
      </c>
      <c r="G38" s="65" t="s">
        <v>593</v>
      </c>
      <c r="H38" s="35"/>
    </row>
    <row r="39" spans="1:8" ht="15">
      <c r="A39" s="35">
        <v>16</v>
      </c>
      <c r="B39" s="65" t="s">
        <v>2842</v>
      </c>
      <c r="C39" s="65" t="s">
        <v>2843</v>
      </c>
      <c r="D39" s="251" t="s">
        <v>2723</v>
      </c>
      <c r="E39" s="65" t="s">
        <v>2749</v>
      </c>
      <c r="F39" s="65" t="s">
        <v>295</v>
      </c>
      <c r="G39" s="65"/>
      <c r="H39" s="35"/>
    </row>
    <row r="40" spans="1:8" ht="15">
      <c r="A40" s="35">
        <v>17</v>
      </c>
      <c r="B40" s="65" t="s">
        <v>2844</v>
      </c>
      <c r="C40" s="65" t="s">
        <v>2845</v>
      </c>
      <c r="D40" s="251" t="s">
        <v>2723</v>
      </c>
      <c r="E40" s="65" t="s">
        <v>2770</v>
      </c>
      <c r="F40" s="65" t="s">
        <v>295</v>
      </c>
      <c r="G40" s="65"/>
      <c r="H40" s="35"/>
    </row>
    <row r="41" spans="1:8" ht="15">
      <c r="A41" s="35">
        <v>18</v>
      </c>
      <c r="B41" s="65" t="s">
        <v>2846</v>
      </c>
      <c r="C41" s="65" t="s">
        <v>2847</v>
      </c>
      <c r="D41" s="251" t="s">
        <v>2723</v>
      </c>
      <c r="E41" s="65" t="s">
        <v>2740</v>
      </c>
      <c r="F41" s="65" t="s">
        <v>295</v>
      </c>
      <c r="G41" s="65"/>
      <c r="H41" s="35"/>
    </row>
    <row r="42" spans="1:8" ht="15">
      <c r="A42" s="35">
        <v>19</v>
      </c>
      <c r="B42" s="65" t="s">
        <v>1899</v>
      </c>
      <c r="C42" s="65" t="s">
        <v>2848</v>
      </c>
      <c r="D42" s="251" t="s">
        <v>2723</v>
      </c>
      <c r="E42" s="65" t="s">
        <v>2740</v>
      </c>
      <c r="F42" s="65" t="s">
        <v>295</v>
      </c>
      <c r="G42" s="65"/>
      <c r="H42" s="35" t="s">
        <v>296</v>
      </c>
    </row>
    <row r="43" spans="1:8" ht="15">
      <c r="A43" s="35">
        <v>20</v>
      </c>
      <c r="B43" s="65" t="s">
        <v>2849</v>
      </c>
      <c r="C43" s="65" t="s">
        <v>2850</v>
      </c>
      <c r="D43" s="251" t="s">
        <v>2723</v>
      </c>
      <c r="E43" s="65" t="s">
        <v>2753</v>
      </c>
      <c r="F43" s="65" t="s">
        <v>295</v>
      </c>
      <c r="G43" s="65"/>
      <c r="H43" s="35"/>
    </row>
    <row r="44" spans="1:8" ht="15">
      <c r="A44" s="35">
        <v>21</v>
      </c>
      <c r="B44" s="65" t="s">
        <v>2851</v>
      </c>
      <c r="C44" s="65" t="s">
        <v>2852</v>
      </c>
      <c r="D44" s="251" t="s">
        <v>2723</v>
      </c>
      <c r="E44" s="65" t="s">
        <v>2766</v>
      </c>
      <c r="F44" s="65" t="s">
        <v>295</v>
      </c>
      <c r="G44" s="35"/>
      <c r="H44" s="35"/>
    </row>
    <row r="45" spans="1:8" ht="15">
      <c r="A45" s="35">
        <v>22</v>
      </c>
      <c r="B45" s="65" t="s">
        <v>2853</v>
      </c>
      <c r="C45" s="65" t="s">
        <v>2854</v>
      </c>
      <c r="D45" s="251" t="s">
        <v>2723</v>
      </c>
      <c r="E45" s="65" t="s">
        <v>2749</v>
      </c>
      <c r="F45" s="65"/>
      <c r="G45" s="35"/>
      <c r="H45" s="35"/>
    </row>
    <row r="46" spans="1:8" ht="15">
      <c r="A46" s="35">
        <v>23</v>
      </c>
      <c r="B46" s="65" t="s">
        <v>2855</v>
      </c>
      <c r="C46" s="65" t="s">
        <v>2856</v>
      </c>
      <c r="D46" s="251" t="s">
        <v>2723</v>
      </c>
      <c r="E46" s="65" t="s">
        <v>2766</v>
      </c>
      <c r="F46" s="65"/>
      <c r="G46" s="35"/>
      <c r="H46" s="35"/>
    </row>
    <row r="47" spans="1:8" ht="15">
      <c r="A47" s="35">
        <v>24</v>
      </c>
      <c r="B47" s="65" t="s">
        <v>2857</v>
      </c>
      <c r="C47" s="65" t="s">
        <v>2858</v>
      </c>
      <c r="D47" s="251" t="s">
        <v>2723</v>
      </c>
      <c r="E47" s="65" t="s">
        <v>2749</v>
      </c>
      <c r="F47" s="65"/>
      <c r="G47" s="35"/>
      <c r="H47" s="35"/>
    </row>
    <row r="48" spans="1:8" ht="15">
      <c r="A48" s="35">
        <v>25</v>
      </c>
      <c r="B48" s="65" t="s">
        <v>2859</v>
      </c>
      <c r="C48" s="65" t="s">
        <v>2860</v>
      </c>
      <c r="D48" s="251" t="s">
        <v>2723</v>
      </c>
      <c r="E48" s="65" t="s">
        <v>2770</v>
      </c>
      <c r="F48" s="65"/>
      <c r="G48" s="35"/>
      <c r="H48" s="35"/>
    </row>
    <row r="49" spans="1:8" ht="15">
      <c r="A49" s="35">
        <v>26</v>
      </c>
      <c r="B49" s="65" t="s">
        <v>1568</v>
      </c>
      <c r="C49" s="65" t="s">
        <v>2861</v>
      </c>
      <c r="D49" s="251" t="s">
        <v>2723</v>
      </c>
      <c r="E49" s="65" t="s">
        <v>2808</v>
      </c>
      <c r="F49" s="65"/>
      <c r="G49" s="35"/>
      <c r="H49" s="35"/>
    </row>
    <row r="50" spans="1:8" ht="15">
      <c r="A50" s="35">
        <v>27</v>
      </c>
      <c r="B50" s="65" t="s">
        <v>2862</v>
      </c>
      <c r="C50" s="65" t="s">
        <v>2863</v>
      </c>
      <c r="D50" s="251" t="s">
        <v>2723</v>
      </c>
      <c r="E50" s="65" t="s">
        <v>2766</v>
      </c>
      <c r="F50" s="65"/>
      <c r="G50" s="35"/>
      <c r="H50" s="35"/>
    </row>
    <row r="51" spans="1:8" ht="15">
      <c r="A51" s="35">
        <v>28</v>
      </c>
      <c r="B51" s="65" t="s">
        <v>2864</v>
      </c>
      <c r="C51" s="65" t="s">
        <v>2865</v>
      </c>
      <c r="D51" s="251" t="s">
        <v>2723</v>
      </c>
      <c r="E51" s="65" t="s">
        <v>2770</v>
      </c>
      <c r="F51" s="65"/>
      <c r="G51" s="35"/>
      <c r="H51" s="35"/>
    </row>
    <row r="52" spans="1:8" ht="15">
      <c r="A52" s="35">
        <v>29</v>
      </c>
      <c r="B52" s="65" t="s">
        <v>1339</v>
      </c>
      <c r="C52" s="65" t="s">
        <v>2866</v>
      </c>
      <c r="D52" s="251" t="s">
        <v>2723</v>
      </c>
      <c r="E52" s="65" t="s">
        <v>2749</v>
      </c>
      <c r="F52" s="65"/>
      <c r="G52" s="35"/>
      <c r="H52" s="35"/>
    </row>
    <row r="53" spans="1:8" ht="15">
      <c r="A53" s="35">
        <v>30</v>
      </c>
      <c r="B53" s="65" t="s">
        <v>2867</v>
      </c>
      <c r="C53" s="65" t="s">
        <v>2868</v>
      </c>
      <c r="D53" s="251" t="s">
        <v>2723</v>
      </c>
      <c r="E53" s="65" t="s">
        <v>2740</v>
      </c>
      <c r="F53" s="65"/>
      <c r="G53" s="35"/>
      <c r="H53" s="35"/>
    </row>
    <row r="54" spans="1:8" ht="15">
      <c r="A54" s="35">
        <v>31</v>
      </c>
      <c r="B54" s="65" t="s">
        <v>2869</v>
      </c>
      <c r="C54" s="65" t="s">
        <v>2870</v>
      </c>
      <c r="D54" s="251" t="s">
        <v>2723</v>
      </c>
      <c r="E54" s="65" t="s">
        <v>2749</v>
      </c>
      <c r="F54" s="65"/>
      <c r="G54" s="35"/>
      <c r="H54" s="35"/>
    </row>
    <row r="55" spans="1:8" ht="15">
      <c r="A55" s="35">
        <v>32</v>
      </c>
      <c r="B55" s="181" t="s">
        <v>519</v>
      </c>
      <c r="C55" s="65" t="s">
        <v>2871</v>
      </c>
      <c r="D55" s="251" t="s">
        <v>2723</v>
      </c>
      <c r="E55" s="65" t="s">
        <v>2741</v>
      </c>
      <c r="F55" s="65"/>
      <c r="G55" s="35"/>
      <c r="H55" s="35" t="s">
        <v>296</v>
      </c>
    </row>
    <row r="56" spans="1:8" ht="15">
      <c r="A56" s="35">
        <v>33</v>
      </c>
      <c r="B56" s="65" t="s">
        <v>2744</v>
      </c>
      <c r="C56" s="65" t="s">
        <v>2872</v>
      </c>
      <c r="D56" s="251" t="s">
        <v>2723</v>
      </c>
      <c r="E56" s="65" t="s">
        <v>2770</v>
      </c>
      <c r="F56" s="65"/>
      <c r="G56" s="35"/>
      <c r="H56" s="35"/>
    </row>
    <row r="57" spans="1:8" ht="15">
      <c r="A57" s="35">
        <v>34</v>
      </c>
      <c r="B57" s="65" t="s">
        <v>2873</v>
      </c>
      <c r="C57" s="65" t="s">
        <v>2874</v>
      </c>
      <c r="D57" s="251" t="s">
        <v>2723</v>
      </c>
      <c r="E57" s="65" t="s">
        <v>2763</v>
      </c>
      <c r="F57" s="65"/>
      <c r="G57" s="35"/>
      <c r="H57" s="35"/>
    </row>
    <row r="58" spans="1:8" ht="15">
      <c r="A58" s="35">
        <v>35</v>
      </c>
      <c r="B58" s="65" t="s">
        <v>629</v>
      </c>
      <c r="C58" s="65" t="s">
        <v>2875</v>
      </c>
      <c r="D58" s="251" t="s">
        <v>2723</v>
      </c>
      <c r="E58" s="65" t="s">
        <v>2770</v>
      </c>
      <c r="F58" s="65"/>
      <c r="G58" s="35"/>
      <c r="H58" s="35"/>
    </row>
    <row r="59" spans="1:8" ht="15">
      <c r="A59" s="35">
        <v>36</v>
      </c>
      <c r="B59" s="65" t="s">
        <v>2876</v>
      </c>
      <c r="C59" s="65" t="s">
        <v>2877</v>
      </c>
      <c r="D59" s="251" t="s">
        <v>2723</v>
      </c>
      <c r="E59" s="65" t="s">
        <v>2741</v>
      </c>
      <c r="F59" s="6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t="s">
        <v>2814</v>
      </c>
      <c r="G66" s="50"/>
    </row>
    <row r="67" spans="1:7">
      <c r="A67" s="32" t="s">
        <v>366</v>
      </c>
      <c r="C67" s="50"/>
      <c r="E67" s="51"/>
      <c r="G67" s="51"/>
    </row>
    <row r="68" spans="1:7" ht="16" customHeight="1">
      <c r="A68" s="51"/>
      <c r="B68" s="51"/>
      <c r="C68" s="30" t="s">
        <v>368</v>
      </c>
      <c r="D68" s="51" t="str">
        <f>+D4</f>
        <v>M. IRFAN</v>
      </c>
      <c r="E68" s="30" t="s">
        <v>369</v>
      </c>
      <c r="F68" s="107" t="str">
        <f>+E4</f>
        <v xml:space="preserve"> 0302-7038789</v>
      </c>
      <c r="G68" s="30" t="s">
        <v>370</v>
      </c>
    </row>
    <row r="69" spans="1:7">
      <c r="A69" s="30" t="s">
        <v>371</v>
      </c>
      <c r="E69" s="50"/>
      <c r="G69" s="50"/>
    </row>
    <row r="70" spans="1:7" ht="16" customHeight="1">
      <c r="A70" s="51"/>
      <c r="B70" s="51"/>
      <c r="C70" s="30" t="s">
        <v>368</v>
      </c>
      <c r="D70" s="258" t="s">
        <v>2816</v>
      </c>
      <c r="E70" s="30" t="s">
        <v>369</v>
      </c>
      <c r="F70" s="107" t="s">
        <v>2815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34</v>
      </c>
    </row>
    <row r="84" spans="1:7">
      <c r="A84" s="30">
        <v>2</v>
      </c>
      <c r="B84" s="30" t="s">
        <v>397</v>
      </c>
      <c r="E84" s="30" t="s">
        <v>396</v>
      </c>
      <c r="G84" s="35">
        <v>6</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234</v>
      </c>
    </row>
    <row r="88" spans="1:7">
      <c r="A88" s="30">
        <v>6</v>
      </c>
      <c r="B88" s="30" t="s">
        <v>401</v>
      </c>
      <c r="E88" s="30" t="s">
        <v>396</v>
      </c>
      <c r="G88" s="35">
        <v>5</v>
      </c>
    </row>
    <row r="89" spans="1:7">
      <c r="A89" s="30">
        <v>7</v>
      </c>
      <c r="B89" s="30" t="s">
        <v>402</v>
      </c>
      <c r="E89" s="83" t="s">
        <v>403</v>
      </c>
      <c r="G89" s="35" t="s">
        <v>2813</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2526</v>
      </c>
      <c r="G102" s="50" t="s">
        <v>2727</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E00-000000000000}">
      <formula1>"Yes,Some,No"</formula1>
    </dataValidation>
    <dataValidation type="list" allowBlank="1" showInputMessage="1" showErrorMessage="1" sqref="G79" xr:uid="{00000000-0002-0000-2E00-000001000000}">
      <formula1>"Yes,Some confusion,No"</formula1>
    </dataValidation>
    <dataValidation type="list" allowBlank="1" showInputMessage="1" showErrorMessage="1" sqref="G77" xr:uid="{00000000-0002-0000-2E00-000002000000}">
      <formula1>"Clear,Mixed,Not clear"</formula1>
    </dataValidation>
    <dataValidation type="list" allowBlank="1" showInputMessage="1" showErrorMessage="1" sqref="G76 G78" xr:uid="{00000000-0002-0000-2E00-000003000000}">
      <formula1>"Most,Few,None"</formula1>
    </dataValidation>
    <dataValidation type="list" allowBlank="1" showInputMessage="1" showErrorMessage="1" sqref="G75" xr:uid="{00000000-0002-0000-2E00-000004000000}">
      <formula1>"Clear,Some,Not clear"</formula1>
    </dataValidation>
    <dataValidation type="custom" allowBlank="1" showInputMessage="1" showErrorMessage="1" sqref="C24:C30" xr:uid="{00000000-0002-0000-2E00-000005000000}">
      <formula1>AND(ISNUMBER(--C24),LEN(C24)&gt;=7)</formula1>
    </dataValidation>
    <dataValidation type="decimal" operator="greaterThanOrEqual" allowBlank="1" showInputMessage="1" showErrorMessage="1" sqref="F24:F37" xr:uid="{00000000-0002-0000-2E00-000006000000}">
      <formula1>0</formula1>
    </dataValidation>
    <dataValidation type="whole" operator="greaterThanOrEqual" allowBlank="1" showInputMessage="1" showErrorMessage="1" sqref="C6:C8 D15:D21 E6:E8 G6:G8 G15:G21 G83:G88" xr:uid="{00000000-0002-0000-2E00-000007000000}">
      <formula1>0</formula1>
    </dataValidation>
  </dataValidations>
  <hyperlinks>
    <hyperlink ref="H4" r:id="rId1" xr:uid="{226033D1-9036-1B47-BAAF-59B724884334}"/>
  </hyperlinks>
  <pageMargins left="0.25" right="0.25" top="0.75" bottom="0.75" header="0.3" footer="0.3"/>
  <pageSetup paperSize="9" orientation="portrait" horizontalDpi="0" verticalDpi="0"/>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sheetPr>
    <tabColor theme="8" tint="0.59999389629810485"/>
  </sheetPr>
  <dimension ref="A1:H102"/>
  <sheetViews>
    <sheetView view="pageBreakPreview" topLeftCell="C79"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+D14S1!F1</f>
        <v>46000</v>
      </c>
      <c r="G1" s="60" t="s">
        <v>236</v>
      </c>
      <c r="H1" s="68">
        <f>+D14S2!H1</f>
        <v>14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2719</v>
      </c>
      <c r="C4" s="81" t="str">
        <f>+D14S1!C4</f>
        <v>Sargodha</v>
      </c>
      <c r="D4" s="72" t="s">
        <v>1944</v>
      </c>
      <c r="E4" s="72" t="s">
        <v>2718</v>
      </c>
      <c r="F4" s="73" t="s">
        <v>2930</v>
      </c>
      <c r="G4" s="164" t="s">
        <v>2931</v>
      </c>
      <c r="H4" s="136" t="s">
        <v>2720</v>
      </c>
    </row>
    <row r="5" spans="1:8">
      <c r="A5" s="31" t="s">
        <v>248</v>
      </c>
    </row>
    <row r="6" spans="1:8" s="38" customFormat="1" ht="28" customHeight="1">
      <c r="A6" s="273" t="s">
        <v>249</v>
      </c>
      <c r="B6" s="274"/>
      <c r="C6" s="36">
        <v>31</v>
      </c>
      <c r="D6" s="37" t="s">
        <v>250</v>
      </c>
      <c r="E6" s="74">
        <v>31</v>
      </c>
      <c r="F6" s="275" t="s">
        <v>251</v>
      </c>
      <c r="G6" s="276"/>
      <c r="H6" s="36">
        <v>945</v>
      </c>
    </row>
    <row r="7" spans="1:8" s="38" customFormat="1" ht="42" customHeight="1">
      <c r="A7" s="273" t="s">
        <v>252</v>
      </c>
      <c r="B7" s="274"/>
      <c r="C7" s="36">
        <v>15</v>
      </c>
      <c r="D7" s="39" t="s">
        <v>253</v>
      </c>
      <c r="E7" s="74">
        <v>14</v>
      </c>
      <c r="F7" s="275" t="s">
        <v>254</v>
      </c>
      <c r="G7" s="276"/>
      <c r="H7" s="36">
        <v>25</v>
      </c>
    </row>
    <row r="8" spans="1:8" s="38" customFormat="1" ht="28" customHeight="1">
      <c r="A8" s="273" t="s">
        <v>255</v>
      </c>
      <c r="B8" s="274"/>
      <c r="C8" s="36">
        <v>6</v>
      </c>
      <c r="D8" s="40" t="s">
        <v>256</v>
      </c>
      <c r="E8" s="74"/>
      <c r="F8" s="275" t="s">
        <v>257</v>
      </c>
      <c r="G8" s="276"/>
      <c r="H8" s="36">
        <v>911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12</v>
      </c>
      <c r="E15" s="77" t="s">
        <v>272</v>
      </c>
      <c r="F15" s="77"/>
      <c r="G15" s="77"/>
      <c r="H15" s="65">
        <v>15</v>
      </c>
    </row>
    <row r="16" spans="1:8" ht="15" customHeight="1">
      <c r="A16" s="30">
        <v>2</v>
      </c>
      <c r="B16" s="77" t="s">
        <v>273</v>
      </c>
      <c r="D16" s="73">
        <v>14</v>
      </c>
      <c r="E16" s="77" t="s">
        <v>274</v>
      </c>
      <c r="F16" s="77"/>
      <c r="G16" s="77"/>
      <c r="H16" s="65">
        <v>3</v>
      </c>
    </row>
    <row r="17" spans="1:8" ht="15" customHeight="1">
      <c r="A17" s="30">
        <v>3</v>
      </c>
      <c r="B17" s="77" t="s">
        <v>275</v>
      </c>
      <c r="D17" s="73">
        <v>14</v>
      </c>
      <c r="E17" s="77" t="s">
        <v>276</v>
      </c>
      <c r="F17" s="77"/>
      <c r="G17" s="77"/>
      <c r="H17" s="65">
        <v>10</v>
      </c>
    </row>
    <row r="18" spans="1:8" ht="15" customHeight="1">
      <c r="A18" s="30">
        <v>4</v>
      </c>
      <c r="B18" s="77" t="s">
        <v>277</v>
      </c>
      <c r="D18" s="73">
        <v>11</v>
      </c>
      <c r="E18" s="77" t="s">
        <v>278</v>
      </c>
      <c r="F18" s="77"/>
      <c r="G18" s="77"/>
      <c r="H18" s="65">
        <v>8</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2879</v>
      </c>
      <c r="C24" s="73" t="s">
        <v>2880</v>
      </c>
      <c r="D24" s="251" t="s">
        <v>2719</v>
      </c>
      <c r="E24" s="73" t="s">
        <v>2747</v>
      </c>
      <c r="F24" s="73" t="s">
        <v>295</v>
      </c>
      <c r="G24" s="73"/>
      <c r="H24" s="73"/>
    </row>
    <row r="25" spans="1:8">
      <c r="A25" s="30">
        <v>2</v>
      </c>
      <c r="B25" s="73" t="s">
        <v>963</v>
      </c>
      <c r="C25" s="73" t="s">
        <v>2881</v>
      </c>
      <c r="D25" s="251" t="s">
        <v>2719</v>
      </c>
      <c r="E25" s="73" t="s">
        <v>2882</v>
      </c>
      <c r="F25" s="73" t="s">
        <v>295</v>
      </c>
      <c r="G25" s="73"/>
      <c r="H25" s="73"/>
    </row>
    <row r="26" spans="1:8">
      <c r="A26" s="30">
        <v>3</v>
      </c>
      <c r="B26" s="169" t="s">
        <v>2883</v>
      </c>
      <c r="C26" s="73" t="s">
        <v>2884</v>
      </c>
      <c r="D26" s="251" t="s">
        <v>2719</v>
      </c>
      <c r="E26" s="73" t="s">
        <v>2749</v>
      </c>
      <c r="F26" s="73" t="s">
        <v>295</v>
      </c>
      <c r="G26" s="73"/>
      <c r="H26" s="73" t="s">
        <v>296</v>
      </c>
    </row>
    <row r="27" spans="1:8">
      <c r="A27" s="30">
        <v>4</v>
      </c>
      <c r="B27" s="72" t="s">
        <v>1001</v>
      </c>
      <c r="C27" s="73" t="s">
        <v>2885</v>
      </c>
      <c r="D27" s="251" t="s">
        <v>2719</v>
      </c>
      <c r="E27" s="73" t="s">
        <v>2808</v>
      </c>
      <c r="F27" s="73" t="s">
        <v>295</v>
      </c>
      <c r="G27" s="73"/>
      <c r="H27" s="73"/>
    </row>
    <row r="28" spans="1:8">
      <c r="A28" s="30">
        <v>5</v>
      </c>
      <c r="B28" s="72" t="s">
        <v>1840</v>
      </c>
      <c r="C28" s="73" t="s">
        <v>2886</v>
      </c>
      <c r="D28" s="251" t="s">
        <v>2719</v>
      </c>
      <c r="E28" s="73" t="s">
        <v>2766</v>
      </c>
      <c r="F28" s="73" t="s">
        <v>295</v>
      </c>
      <c r="G28" s="73"/>
      <c r="H28" s="73"/>
    </row>
    <row r="29" spans="1:8">
      <c r="A29" s="30">
        <v>6</v>
      </c>
      <c r="B29" s="73" t="s">
        <v>2732</v>
      </c>
      <c r="C29" s="73" t="s">
        <v>2887</v>
      </c>
      <c r="D29" s="251" t="s">
        <v>2719</v>
      </c>
      <c r="E29" s="73" t="s">
        <v>2888</v>
      </c>
      <c r="F29" s="73" t="s">
        <v>295</v>
      </c>
      <c r="G29" s="73"/>
      <c r="H29" s="73"/>
    </row>
    <row r="30" spans="1:8">
      <c r="A30" s="30">
        <v>7</v>
      </c>
      <c r="B30" s="73" t="s">
        <v>2889</v>
      </c>
      <c r="C30" s="73" t="s">
        <v>2890</v>
      </c>
      <c r="D30" s="251" t="s">
        <v>2719</v>
      </c>
      <c r="E30" s="73" t="s">
        <v>2891</v>
      </c>
      <c r="F30" s="73" t="s">
        <v>295</v>
      </c>
      <c r="G30" s="73"/>
      <c r="H30" s="73"/>
    </row>
    <row r="31" spans="1:8">
      <c r="A31" s="30">
        <v>8</v>
      </c>
      <c r="B31" s="35" t="s">
        <v>2534</v>
      </c>
      <c r="C31" s="35" t="s">
        <v>2893</v>
      </c>
      <c r="D31" s="251" t="s">
        <v>2719</v>
      </c>
      <c r="E31" s="35" t="s">
        <v>2741</v>
      </c>
      <c r="F31" s="73" t="s">
        <v>322</v>
      </c>
      <c r="G31" s="73" t="s">
        <v>2892</v>
      </c>
      <c r="H31" s="35"/>
    </row>
    <row r="32" spans="1:8">
      <c r="A32" s="30">
        <v>9</v>
      </c>
      <c r="B32" s="35" t="s">
        <v>2894</v>
      </c>
      <c r="C32" s="35" t="s">
        <v>2895</v>
      </c>
      <c r="D32" s="251" t="s">
        <v>2719</v>
      </c>
      <c r="E32" s="35" t="s">
        <v>2896</v>
      </c>
      <c r="F32" s="35" t="s">
        <v>295</v>
      </c>
      <c r="G32" s="35"/>
      <c r="H32" s="35"/>
    </row>
    <row r="33" spans="1:8">
      <c r="A33" s="30">
        <v>10</v>
      </c>
      <c r="B33" s="166" t="s">
        <v>2897</v>
      </c>
      <c r="C33" s="35" t="s">
        <v>2898</v>
      </c>
      <c r="D33" s="251" t="s">
        <v>2719</v>
      </c>
      <c r="E33" s="35" t="s">
        <v>2808</v>
      </c>
      <c r="F33" s="35" t="s">
        <v>295</v>
      </c>
      <c r="G33" s="35"/>
      <c r="H33" s="35" t="s">
        <v>296</v>
      </c>
    </row>
    <row r="34" spans="1:8">
      <c r="A34" s="30">
        <v>11</v>
      </c>
      <c r="B34" s="35" t="s">
        <v>2899</v>
      </c>
      <c r="C34" s="35" t="s">
        <v>2900</v>
      </c>
      <c r="D34" s="251" t="s">
        <v>2719</v>
      </c>
      <c r="E34" s="35" t="s">
        <v>2749</v>
      </c>
      <c r="F34" s="35" t="s">
        <v>295</v>
      </c>
      <c r="G34" s="35"/>
      <c r="H34" s="35"/>
    </row>
    <row r="35" spans="1:8">
      <c r="A35" s="30">
        <v>12</v>
      </c>
      <c r="B35" s="35" t="s">
        <v>2901</v>
      </c>
      <c r="C35" s="35" t="s">
        <v>2902</v>
      </c>
      <c r="D35" s="251" t="s">
        <v>2719</v>
      </c>
      <c r="E35" s="35" t="s">
        <v>2903</v>
      </c>
      <c r="F35" s="35" t="s">
        <v>295</v>
      </c>
      <c r="G35" s="35"/>
      <c r="H35" s="35"/>
    </row>
    <row r="36" spans="1:8">
      <c r="A36" s="30">
        <v>13</v>
      </c>
      <c r="B36" s="35" t="s">
        <v>2904</v>
      </c>
      <c r="C36" s="35" t="s">
        <v>2905</v>
      </c>
      <c r="D36" s="251" t="s">
        <v>2719</v>
      </c>
      <c r="E36" s="35" t="s">
        <v>2740</v>
      </c>
      <c r="F36" s="35" t="s">
        <v>295</v>
      </c>
      <c r="G36" s="35"/>
      <c r="H36" s="35"/>
    </row>
    <row r="37" spans="1:8">
      <c r="A37" s="30">
        <v>14</v>
      </c>
      <c r="B37" s="35" t="s">
        <v>2906</v>
      </c>
      <c r="C37" s="35" t="s">
        <v>2907</v>
      </c>
      <c r="D37" s="251" t="s">
        <v>2719</v>
      </c>
      <c r="E37" s="35" t="s">
        <v>2743</v>
      </c>
      <c r="F37" s="35" t="s">
        <v>295</v>
      </c>
      <c r="G37" s="35"/>
      <c r="H37" s="35"/>
    </row>
    <row r="38" spans="1:8">
      <c r="A38" s="30">
        <v>15</v>
      </c>
      <c r="B38" s="35" t="s">
        <v>2908</v>
      </c>
      <c r="C38" s="35" t="s">
        <v>2909</v>
      </c>
      <c r="D38" s="251" t="s">
        <v>2719</v>
      </c>
      <c r="E38" s="35" t="s">
        <v>2747</v>
      </c>
      <c r="F38" s="35" t="s">
        <v>295</v>
      </c>
      <c r="G38" s="35"/>
      <c r="H38" s="35"/>
    </row>
    <row r="39" spans="1:8">
      <c r="A39" s="30">
        <v>16</v>
      </c>
      <c r="B39" s="35" t="s">
        <v>2729</v>
      </c>
      <c r="C39" s="35" t="s">
        <v>2910</v>
      </c>
      <c r="D39" s="251" t="s">
        <v>2719</v>
      </c>
      <c r="E39" s="35" t="s">
        <v>2740</v>
      </c>
      <c r="F39" s="35" t="s">
        <v>322</v>
      </c>
      <c r="H39" s="35"/>
    </row>
    <row r="40" spans="1:8">
      <c r="A40" s="30">
        <v>17</v>
      </c>
      <c r="B40" s="35" t="s">
        <v>2911</v>
      </c>
      <c r="C40" s="35" t="s">
        <v>2912</v>
      </c>
      <c r="D40" s="251" t="s">
        <v>2719</v>
      </c>
      <c r="E40" s="35" t="s">
        <v>2749</v>
      </c>
      <c r="F40" s="35" t="s">
        <v>295</v>
      </c>
      <c r="G40" s="35" t="s">
        <v>593</v>
      </c>
    </row>
    <row r="41" spans="1:8">
      <c r="A41" s="30">
        <v>18</v>
      </c>
      <c r="B41" s="35" t="s">
        <v>2055</v>
      </c>
      <c r="C41" s="35" t="s">
        <v>2913</v>
      </c>
      <c r="D41" s="251" t="s">
        <v>2719</v>
      </c>
      <c r="E41" s="35" t="s">
        <v>2749</v>
      </c>
      <c r="F41" s="35" t="s">
        <v>295</v>
      </c>
      <c r="G41" s="35"/>
      <c r="H41" s="35"/>
    </row>
    <row r="42" spans="1:8">
      <c r="A42" s="30">
        <v>19</v>
      </c>
      <c r="B42" s="35" t="s">
        <v>774</v>
      </c>
      <c r="C42" s="35" t="s">
        <v>2914</v>
      </c>
      <c r="D42" s="251" t="s">
        <v>2719</v>
      </c>
      <c r="E42" s="35" t="s">
        <v>2770</v>
      </c>
      <c r="F42" s="35" t="s">
        <v>295</v>
      </c>
      <c r="G42" s="35"/>
      <c r="H42" s="35"/>
    </row>
    <row r="43" spans="1:8">
      <c r="A43" s="30">
        <v>20</v>
      </c>
      <c r="B43" s="35" t="s">
        <v>1899</v>
      </c>
      <c r="C43" s="35" t="s">
        <v>2915</v>
      </c>
      <c r="D43" s="251" t="s">
        <v>2719</v>
      </c>
      <c r="E43" s="35" t="s">
        <v>2749</v>
      </c>
      <c r="F43" s="35" t="s">
        <v>322</v>
      </c>
      <c r="G43" s="35" t="s">
        <v>593</v>
      </c>
      <c r="H43" s="35"/>
    </row>
    <row r="44" spans="1:8">
      <c r="A44" s="30">
        <v>21</v>
      </c>
      <c r="B44" s="166" t="s">
        <v>2916</v>
      </c>
      <c r="C44" s="35" t="s">
        <v>2917</v>
      </c>
      <c r="D44" s="251" t="s">
        <v>2719</v>
      </c>
      <c r="E44" s="35" t="s">
        <v>2766</v>
      </c>
      <c r="F44" s="35" t="s">
        <v>295</v>
      </c>
      <c r="G44" s="35"/>
      <c r="H44" s="35" t="s">
        <v>296</v>
      </c>
    </row>
    <row r="45" spans="1:8">
      <c r="A45" s="30">
        <v>22</v>
      </c>
      <c r="B45" s="35" t="s">
        <v>2004</v>
      </c>
      <c r="C45" s="35" t="s">
        <v>2918</v>
      </c>
      <c r="D45" s="251" t="s">
        <v>2719</v>
      </c>
      <c r="E45" s="35" t="s">
        <v>2749</v>
      </c>
      <c r="F45" s="35" t="s">
        <v>295</v>
      </c>
      <c r="G45" s="35"/>
      <c r="H45" s="35"/>
    </row>
    <row r="46" spans="1:8">
      <c r="A46" s="30">
        <v>23</v>
      </c>
      <c r="B46" s="35" t="s">
        <v>2919</v>
      </c>
      <c r="C46" s="35" t="s">
        <v>2920</v>
      </c>
      <c r="D46" s="251" t="s">
        <v>2719</v>
      </c>
      <c r="E46" s="35" t="s">
        <v>2747</v>
      </c>
      <c r="F46" s="35" t="s">
        <v>295</v>
      </c>
      <c r="G46" s="35" t="s">
        <v>315</v>
      </c>
      <c r="H46" s="35"/>
    </row>
    <row r="47" spans="1:8">
      <c r="A47" s="30">
        <v>24</v>
      </c>
      <c r="B47" s="35" t="s">
        <v>2921</v>
      </c>
      <c r="C47" s="35" t="s">
        <v>2922</v>
      </c>
      <c r="D47" s="251" t="s">
        <v>2719</v>
      </c>
      <c r="E47" s="35" t="s">
        <v>2882</v>
      </c>
      <c r="F47" s="35" t="s">
        <v>295</v>
      </c>
      <c r="G47" s="35" t="s">
        <v>315</v>
      </c>
      <c r="H47" s="35"/>
    </row>
    <row r="48" spans="1:8">
      <c r="A48" s="30">
        <v>25</v>
      </c>
      <c r="B48" s="35" t="s">
        <v>2304</v>
      </c>
      <c r="C48" s="35" t="s">
        <v>2923</v>
      </c>
      <c r="D48" s="251" t="s">
        <v>2719</v>
      </c>
      <c r="E48" s="35" t="s">
        <v>2753</v>
      </c>
      <c r="F48" s="35" t="s">
        <v>295</v>
      </c>
      <c r="G48" s="35"/>
      <c r="H48" s="35"/>
    </row>
    <row r="49" spans="1:8">
      <c r="A49" s="30">
        <v>26</v>
      </c>
      <c r="B49" s="35" t="s">
        <v>2924</v>
      </c>
      <c r="C49" s="35" t="s">
        <v>2925</v>
      </c>
      <c r="D49" s="251" t="s">
        <v>2719</v>
      </c>
      <c r="E49" s="35" t="s">
        <v>2896</v>
      </c>
      <c r="F49" s="35" t="s">
        <v>295</v>
      </c>
      <c r="G49" s="35"/>
      <c r="H49" s="35"/>
    </row>
    <row r="50" spans="1:8">
      <c r="A50" s="30">
        <v>27</v>
      </c>
      <c r="B50" s="35" t="s">
        <v>2926</v>
      </c>
      <c r="C50" s="35" t="s">
        <v>2927</v>
      </c>
      <c r="D50" s="251" t="s">
        <v>2719</v>
      </c>
      <c r="E50" s="35" t="s">
        <v>2928</v>
      </c>
      <c r="F50" s="35" t="s">
        <v>295</v>
      </c>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4" customHeight="1">
      <c r="A68" s="51"/>
      <c r="B68" s="51"/>
      <c r="C68" s="30" t="s">
        <v>368</v>
      </c>
      <c r="D68" s="51" t="str">
        <f>+D4</f>
        <v>Arshad</v>
      </c>
      <c r="E68" s="30" t="s">
        <v>369</v>
      </c>
      <c r="F68" s="107" t="str">
        <f>+E4</f>
        <v xml:space="preserve"> 0346-3825513</v>
      </c>
      <c r="G68" s="30" t="s">
        <v>370</v>
      </c>
    </row>
    <row r="69" spans="1:7" ht="114" customHeight="1">
      <c r="A69" s="30" t="s">
        <v>371</v>
      </c>
      <c r="E69" s="50"/>
      <c r="G69" s="50"/>
    </row>
    <row r="70" spans="1:7" ht="16" customHeight="1">
      <c r="A70" s="51"/>
      <c r="B70" s="51"/>
      <c r="C70" s="30" t="s">
        <v>368</v>
      </c>
      <c r="D70" s="107" t="s">
        <v>2933</v>
      </c>
      <c r="E70" s="30" t="s">
        <v>369</v>
      </c>
      <c r="F70" s="107" t="s">
        <v>2932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14</v>
      </c>
    </row>
    <row r="84" spans="1:7">
      <c r="A84" s="30">
        <v>2</v>
      </c>
      <c r="B84" s="30" t="s">
        <v>397</v>
      </c>
      <c r="E84" s="30" t="s">
        <v>396</v>
      </c>
      <c r="G84" s="35">
        <v>11</v>
      </c>
    </row>
    <row r="85" spans="1:7">
      <c r="A85" s="30">
        <v>3</v>
      </c>
      <c r="B85" s="30" t="s">
        <v>398</v>
      </c>
      <c r="E85" s="30" t="s">
        <v>396</v>
      </c>
      <c r="G85" s="35">
        <v>6</v>
      </c>
    </row>
    <row r="86" spans="1:7">
      <c r="A86" s="30">
        <v>4</v>
      </c>
      <c r="B86" s="30" t="s">
        <v>399</v>
      </c>
      <c r="E86" s="30" t="s">
        <v>396</v>
      </c>
      <c r="G86" s="35"/>
    </row>
    <row r="87" spans="1:7">
      <c r="A87" s="30">
        <v>5</v>
      </c>
      <c r="B87" s="30" t="s">
        <v>400</v>
      </c>
      <c r="E87" s="30" t="s">
        <v>396</v>
      </c>
      <c r="G87" s="35">
        <v>911</v>
      </c>
    </row>
    <row r="88" spans="1:7">
      <c r="A88" s="30">
        <v>6</v>
      </c>
      <c r="B88" s="30" t="s">
        <v>401</v>
      </c>
      <c r="E88" s="30" t="s">
        <v>396</v>
      </c>
      <c r="G88" s="35">
        <v>34</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2929</v>
      </c>
      <c r="G102" s="50" t="s">
        <v>2934</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F00-000000000000}">
      <formula1>0</formula1>
    </dataValidation>
    <dataValidation type="decimal" operator="greaterThanOrEqual" allowBlank="1" showInputMessage="1" showErrorMessage="1" sqref="E24:E30" xr:uid="{00000000-0002-0000-2F00-000001000000}">
      <formula1>0</formula1>
    </dataValidation>
    <dataValidation type="custom" allowBlank="1" showInputMessage="1" showErrorMessage="1" sqref="C24:C30" xr:uid="{00000000-0002-0000-2F00-000002000000}">
      <formula1>AND(ISNUMBER(--C24),LEN(C24)&gt;=7)</formula1>
    </dataValidation>
    <dataValidation type="list" allowBlank="1" showInputMessage="1" showErrorMessage="1" sqref="G75" xr:uid="{00000000-0002-0000-2F00-000003000000}">
      <formula1>"Clear,Some,Not clear"</formula1>
    </dataValidation>
    <dataValidation type="list" allowBlank="1" showInputMessage="1" showErrorMessage="1" sqref="G76 G78" xr:uid="{00000000-0002-0000-2F00-000004000000}">
      <formula1>"Most,Few,None"</formula1>
    </dataValidation>
    <dataValidation type="list" allowBlank="1" showInputMessage="1" showErrorMessage="1" sqref="G77" xr:uid="{00000000-0002-0000-2F00-000005000000}">
      <formula1>"Clear,Mixed,Not clear"</formula1>
    </dataValidation>
    <dataValidation type="list" allowBlank="1" showInputMessage="1" showErrorMessage="1" sqref="G79" xr:uid="{00000000-0002-0000-2F00-000006000000}">
      <formula1>"Yes,Some confusion,No"</formula1>
    </dataValidation>
    <dataValidation type="list" allowBlank="1" showInputMessage="1" showErrorMessage="1" sqref="G80" xr:uid="{00000000-0002-0000-2F00-000007000000}">
      <formula1>"Yes,Some,No"</formula1>
    </dataValidation>
  </dataValidations>
  <hyperlinks>
    <hyperlink ref="H4" r:id="rId1" xr:uid="{349B7D95-3A84-6B44-9135-46D81FB7F1C9}"/>
  </hyperlinks>
  <pageMargins left="0.25" right="0.25" top="0.75" bottom="0.75" header="0.3" footer="0.3"/>
  <pageSetup paperSize="9" orientation="portrait" horizontalDpi="0" verticalDpi="0"/>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sheetPr>
    <tabColor theme="8" tint="0.39997558519241921"/>
  </sheetPr>
  <dimension ref="A1:H101"/>
  <sheetViews>
    <sheetView view="pageBreakPreview" topLeftCell="B58"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+SUM!D37</f>
        <v>46001</v>
      </c>
      <c r="G1" s="60" t="s">
        <v>236</v>
      </c>
      <c r="H1" s="68">
        <v>15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2936</v>
      </c>
      <c r="C4" s="81" t="str">
        <f>+SUM!C37</f>
        <v>Phalia</v>
      </c>
      <c r="D4" s="72" t="s">
        <v>2937</v>
      </c>
      <c r="E4" s="72" t="s">
        <v>2938</v>
      </c>
      <c r="F4" s="73"/>
      <c r="G4" s="72"/>
      <c r="H4" s="136" t="s">
        <v>2935</v>
      </c>
    </row>
    <row r="5" spans="1:8">
      <c r="A5" s="31" t="s">
        <v>248</v>
      </c>
    </row>
    <row r="6" spans="1:8" s="38" customFormat="1" ht="28" customHeight="1">
      <c r="A6" s="273" t="s">
        <v>249</v>
      </c>
      <c r="B6" s="274"/>
      <c r="C6" s="36">
        <v>28</v>
      </c>
      <c r="D6" s="37" t="s">
        <v>250</v>
      </c>
      <c r="E6" s="74">
        <v>28</v>
      </c>
      <c r="F6" s="275" t="s">
        <v>251</v>
      </c>
      <c r="G6" s="276"/>
      <c r="H6" s="36">
        <v>157</v>
      </c>
    </row>
    <row r="7" spans="1:8" s="38" customFormat="1" ht="42" customHeight="1">
      <c r="A7" s="273" t="s">
        <v>252</v>
      </c>
      <c r="B7" s="274"/>
      <c r="C7" s="36">
        <v>23</v>
      </c>
      <c r="D7" s="39" t="s">
        <v>253</v>
      </c>
      <c r="E7" s="74">
        <v>20</v>
      </c>
      <c r="F7" s="275" t="s">
        <v>254</v>
      </c>
      <c r="G7" s="276"/>
      <c r="H7" s="36">
        <v>25</v>
      </c>
    </row>
    <row r="8" spans="1:8" s="38" customFormat="1" ht="28" customHeight="1">
      <c r="A8" s="273" t="s">
        <v>255</v>
      </c>
      <c r="B8" s="274"/>
      <c r="C8" s="36">
        <v>3</v>
      </c>
      <c r="D8" s="40" t="s">
        <v>256</v>
      </c>
      <c r="E8" s="74"/>
      <c r="F8" s="275" t="s">
        <v>257</v>
      </c>
      <c r="G8" s="276"/>
      <c r="H8" s="36">
        <v>140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v>22</v>
      </c>
    </row>
    <row r="16" spans="1:8" ht="15" customHeight="1">
      <c r="A16" s="30">
        <v>2</v>
      </c>
      <c r="B16" s="77" t="s">
        <v>273</v>
      </c>
      <c r="D16" s="73">
        <v>20</v>
      </c>
      <c r="E16" s="77" t="s">
        <v>274</v>
      </c>
      <c r="F16" s="77"/>
      <c r="G16" s="77"/>
      <c r="H16" s="65">
        <v>5</v>
      </c>
    </row>
    <row r="17" spans="1:8" ht="15" customHeight="1">
      <c r="A17" s="30">
        <v>3</v>
      </c>
      <c r="B17" s="77" t="s">
        <v>275</v>
      </c>
      <c r="D17" s="73">
        <v>25</v>
      </c>
      <c r="E17" s="77" t="s">
        <v>276</v>
      </c>
      <c r="F17" s="77"/>
      <c r="G17" s="77"/>
      <c r="H17" s="65">
        <v>2</v>
      </c>
    </row>
    <row r="18" spans="1:8" ht="15" customHeight="1">
      <c r="A18" s="30">
        <v>4</v>
      </c>
      <c r="B18" s="77" t="s">
        <v>277</v>
      </c>
      <c r="D18" s="73">
        <v>18</v>
      </c>
      <c r="E18" s="77" t="s">
        <v>278</v>
      </c>
      <c r="F18" s="77"/>
      <c r="G18" s="77"/>
      <c r="H18" s="65">
        <v>7</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2946</v>
      </c>
      <c r="C25" s="73" t="s">
        <v>2947</v>
      </c>
      <c r="D25" s="35" t="s">
        <v>2948</v>
      </c>
      <c r="E25" s="73">
        <v>4</v>
      </c>
      <c r="F25" s="73" t="s">
        <v>295</v>
      </c>
      <c r="G25" s="73"/>
      <c r="H25" s="73"/>
    </row>
    <row r="26" spans="1:8">
      <c r="A26" s="30">
        <v>2</v>
      </c>
      <c r="B26" s="73" t="s">
        <v>1783</v>
      </c>
      <c r="C26" s="73" t="s">
        <v>2949</v>
      </c>
      <c r="D26" s="35" t="s">
        <v>2948</v>
      </c>
      <c r="E26" s="73">
        <v>5</v>
      </c>
      <c r="F26" s="73" t="s">
        <v>295</v>
      </c>
      <c r="G26" s="73"/>
      <c r="H26" s="73"/>
    </row>
    <row r="27" spans="1:8">
      <c r="A27" s="30">
        <v>3</v>
      </c>
      <c r="B27" s="72" t="s">
        <v>2950</v>
      </c>
      <c r="C27" s="73" t="s">
        <v>2951</v>
      </c>
      <c r="D27" s="35" t="s">
        <v>2948</v>
      </c>
      <c r="E27" s="73">
        <v>3</v>
      </c>
      <c r="F27" s="73" t="s">
        <v>295</v>
      </c>
      <c r="G27" s="73"/>
      <c r="H27" s="73"/>
    </row>
    <row r="28" spans="1:8">
      <c r="A28" s="30">
        <v>4</v>
      </c>
      <c r="B28" s="72" t="s">
        <v>1339</v>
      </c>
      <c r="C28" s="73" t="s">
        <v>2952</v>
      </c>
      <c r="D28" s="35" t="s">
        <v>2948</v>
      </c>
      <c r="E28" s="73">
        <v>7</v>
      </c>
      <c r="F28" s="73" t="s">
        <v>295</v>
      </c>
      <c r="G28" s="73"/>
      <c r="H28" s="73"/>
    </row>
    <row r="29" spans="1:8">
      <c r="A29" s="30">
        <v>5</v>
      </c>
      <c r="B29" s="73" t="s">
        <v>2953</v>
      </c>
      <c r="C29" s="73" t="s">
        <v>2954</v>
      </c>
      <c r="D29" s="35" t="s">
        <v>2948</v>
      </c>
      <c r="E29" s="73">
        <v>3</v>
      </c>
      <c r="F29" s="73" t="s">
        <v>295</v>
      </c>
      <c r="G29" s="73"/>
      <c r="H29" s="73"/>
    </row>
    <row r="30" spans="1:8">
      <c r="A30" s="30">
        <v>6</v>
      </c>
      <c r="B30" s="73" t="s">
        <v>2955</v>
      </c>
      <c r="C30" s="73" t="s">
        <v>2956</v>
      </c>
      <c r="D30" s="35" t="s">
        <v>2948</v>
      </c>
      <c r="E30" s="73">
        <v>4</v>
      </c>
      <c r="F30" s="73" t="s">
        <v>295</v>
      </c>
      <c r="G30" s="73"/>
      <c r="H30" s="73"/>
    </row>
    <row r="31" spans="1:8">
      <c r="A31" s="30">
        <v>7</v>
      </c>
      <c r="B31" s="35" t="s">
        <v>2957</v>
      </c>
      <c r="C31" s="35" t="s">
        <v>2958</v>
      </c>
      <c r="D31" s="35" t="s">
        <v>2948</v>
      </c>
      <c r="E31" s="35">
        <v>20</v>
      </c>
      <c r="F31" s="73" t="s">
        <v>295</v>
      </c>
      <c r="H31" s="35" t="s">
        <v>586</v>
      </c>
    </row>
    <row r="32" spans="1:8">
      <c r="A32" s="30">
        <v>8</v>
      </c>
      <c r="B32" s="35" t="s">
        <v>2959</v>
      </c>
      <c r="C32" s="35" t="s">
        <v>2960</v>
      </c>
      <c r="D32" s="35" t="s">
        <v>2948</v>
      </c>
      <c r="E32" s="35">
        <v>4</v>
      </c>
      <c r="F32" s="73" t="s">
        <v>295</v>
      </c>
      <c r="H32" s="35"/>
    </row>
    <row r="33" spans="1:8">
      <c r="A33" s="30">
        <v>9</v>
      </c>
      <c r="B33" s="166" t="s">
        <v>2961</v>
      </c>
      <c r="C33" s="35" t="s">
        <v>2962</v>
      </c>
      <c r="D33" s="35" t="s">
        <v>2948</v>
      </c>
      <c r="E33" s="35">
        <v>3</v>
      </c>
      <c r="F33" s="73" t="s">
        <v>295</v>
      </c>
      <c r="H33" s="35" t="s">
        <v>586</v>
      </c>
    </row>
    <row r="34" spans="1:8">
      <c r="A34" s="30">
        <v>10</v>
      </c>
      <c r="B34" s="35" t="s">
        <v>2963</v>
      </c>
      <c r="C34" s="35" t="s">
        <v>2964</v>
      </c>
      <c r="D34" s="35" t="s">
        <v>2948</v>
      </c>
      <c r="E34" s="35">
        <v>6</v>
      </c>
      <c r="F34" s="73" t="s">
        <v>295</v>
      </c>
      <c r="G34" s="35"/>
      <c r="H34" s="35"/>
    </row>
    <row r="35" spans="1:8">
      <c r="A35" s="30">
        <v>11</v>
      </c>
      <c r="B35" s="35" t="s">
        <v>2965</v>
      </c>
      <c r="C35" s="35" t="s">
        <v>2966</v>
      </c>
      <c r="D35" s="35" t="s">
        <v>2948</v>
      </c>
      <c r="E35" s="35">
        <v>5</v>
      </c>
      <c r="F35" s="73" t="s">
        <v>295</v>
      </c>
      <c r="G35" s="35"/>
      <c r="H35" s="35"/>
    </row>
    <row r="36" spans="1:8">
      <c r="A36" s="30">
        <v>12</v>
      </c>
      <c r="B36" s="35" t="s">
        <v>2967</v>
      </c>
      <c r="C36" s="35" t="s">
        <v>2968</v>
      </c>
      <c r="D36" s="35" t="s">
        <v>2948</v>
      </c>
      <c r="E36" s="35">
        <v>8</v>
      </c>
      <c r="F36" s="73" t="s">
        <v>295</v>
      </c>
      <c r="H36" s="35" t="s">
        <v>586</v>
      </c>
    </row>
    <row r="37" spans="1:8">
      <c r="A37" s="30">
        <v>13</v>
      </c>
      <c r="B37" s="35" t="s">
        <v>2963</v>
      </c>
      <c r="C37" s="35" t="s">
        <v>2969</v>
      </c>
      <c r="D37" s="35" t="s">
        <v>2948</v>
      </c>
      <c r="E37" s="35">
        <v>12</v>
      </c>
      <c r="F37" s="73" t="s">
        <v>295</v>
      </c>
      <c r="H37" s="35" t="s">
        <v>586</v>
      </c>
    </row>
    <row r="38" spans="1:8">
      <c r="A38" s="30">
        <v>14</v>
      </c>
      <c r="B38" s="166" t="s">
        <v>2970</v>
      </c>
      <c r="C38" s="35" t="s">
        <v>2971</v>
      </c>
      <c r="D38" s="35" t="s">
        <v>2948</v>
      </c>
      <c r="E38" s="35">
        <v>2</v>
      </c>
      <c r="F38" s="73" t="s">
        <v>295</v>
      </c>
      <c r="G38" s="35"/>
      <c r="H38" s="35"/>
    </row>
    <row r="39" spans="1:8">
      <c r="A39" s="30">
        <v>15</v>
      </c>
      <c r="B39" s="35" t="s">
        <v>2972</v>
      </c>
      <c r="C39" s="35" t="s">
        <v>2973</v>
      </c>
      <c r="D39" s="35" t="s">
        <v>2948</v>
      </c>
      <c r="E39" s="35">
        <v>4</v>
      </c>
      <c r="F39" s="73" t="s">
        <v>295</v>
      </c>
      <c r="G39" s="35"/>
      <c r="H39" s="35"/>
    </row>
    <row r="40" spans="1:8">
      <c r="A40" s="30">
        <v>16</v>
      </c>
      <c r="B40" s="35" t="s">
        <v>2974</v>
      </c>
      <c r="C40" s="35" t="s">
        <v>2975</v>
      </c>
      <c r="D40" s="35" t="s">
        <v>2948</v>
      </c>
      <c r="E40" s="35">
        <v>3</v>
      </c>
      <c r="F40" s="35" t="s">
        <v>322</v>
      </c>
      <c r="G40" s="35" t="s">
        <v>310</v>
      </c>
      <c r="H40" s="35"/>
    </row>
    <row r="41" spans="1:8">
      <c r="A41" s="30">
        <v>17</v>
      </c>
      <c r="B41" s="35" t="s">
        <v>1974</v>
      </c>
      <c r="C41" s="35" t="s">
        <v>2976</v>
      </c>
      <c r="D41" s="35" t="s">
        <v>2948</v>
      </c>
      <c r="E41" s="35">
        <v>3</v>
      </c>
      <c r="F41" s="35" t="s">
        <v>322</v>
      </c>
      <c r="G41" s="35"/>
      <c r="H41" s="35"/>
    </row>
    <row r="42" spans="1:8">
      <c r="A42" s="30">
        <v>18</v>
      </c>
      <c r="B42" s="35" t="s">
        <v>1020</v>
      </c>
      <c r="C42" s="35" t="s">
        <v>2977</v>
      </c>
      <c r="D42" s="35" t="s">
        <v>2948</v>
      </c>
      <c r="E42" s="35">
        <v>5</v>
      </c>
      <c r="F42" s="35" t="s">
        <v>322</v>
      </c>
      <c r="G42" s="35"/>
      <c r="H42" s="35"/>
    </row>
    <row r="43" spans="1:8">
      <c r="A43" s="30">
        <v>19</v>
      </c>
      <c r="B43" s="35" t="s">
        <v>2978</v>
      </c>
      <c r="C43" s="35" t="s">
        <v>2979</v>
      </c>
      <c r="D43" s="35" t="s">
        <v>2948</v>
      </c>
      <c r="E43" s="35">
        <v>5</v>
      </c>
      <c r="F43" s="35" t="s">
        <v>322</v>
      </c>
      <c r="G43" s="35"/>
      <c r="H43" s="35"/>
    </row>
    <row r="44" spans="1:8">
      <c r="A44" s="30">
        <v>20</v>
      </c>
      <c r="B44" s="35" t="s">
        <v>963</v>
      </c>
      <c r="C44" s="35"/>
      <c r="D44" s="35" t="s">
        <v>2948</v>
      </c>
      <c r="E44" s="35">
        <v>6</v>
      </c>
      <c r="F44" s="35" t="s">
        <v>322</v>
      </c>
      <c r="G44" s="35"/>
      <c r="H44" s="35"/>
    </row>
    <row r="45" spans="1:8">
      <c r="A45" s="30">
        <v>21</v>
      </c>
      <c r="B45" s="35" t="s">
        <v>852</v>
      </c>
      <c r="C45" s="35" t="s">
        <v>2980</v>
      </c>
      <c r="D45" s="35" t="s">
        <v>2948</v>
      </c>
      <c r="E45" s="35">
        <v>5</v>
      </c>
      <c r="F45" s="35" t="s">
        <v>322</v>
      </c>
      <c r="G45" s="35"/>
      <c r="H45" s="35"/>
    </row>
    <row r="46" spans="1:8">
      <c r="A46" s="30">
        <v>22</v>
      </c>
      <c r="B46" s="166" t="s">
        <v>2981</v>
      </c>
      <c r="C46" s="35" t="s">
        <v>2982</v>
      </c>
      <c r="D46" s="35" t="s">
        <v>2948</v>
      </c>
      <c r="E46" s="35">
        <v>2</v>
      </c>
      <c r="F46" s="35" t="s">
        <v>322</v>
      </c>
      <c r="H46" s="35" t="s">
        <v>586</v>
      </c>
    </row>
    <row r="47" spans="1:8">
      <c r="A47" s="30">
        <v>23</v>
      </c>
      <c r="B47" s="35" t="s">
        <v>2983</v>
      </c>
      <c r="C47" s="35" t="s">
        <v>2984</v>
      </c>
      <c r="D47" s="35" t="s">
        <v>2948</v>
      </c>
      <c r="E47" s="35">
        <v>5</v>
      </c>
      <c r="F47" s="35" t="s">
        <v>322</v>
      </c>
      <c r="G47" s="35"/>
      <c r="H47" s="35"/>
    </row>
    <row r="48" spans="1:8">
      <c r="A48" s="30">
        <v>26</v>
      </c>
      <c r="B48" s="35" t="s">
        <v>2985</v>
      </c>
      <c r="C48" s="35" t="s">
        <v>2986</v>
      </c>
      <c r="D48" s="35" t="s">
        <v>2948</v>
      </c>
      <c r="E48" s="35">
        <v>5</v>
      </c>
      <c r="F48" s="35" t="s">
        <v>295</v>
      </c>
      <c r="G48" s="35"/>
      <c r="H48" s="35"/>
    </row>
    <row r="49" spans="1:8">
      <c r="A49" s="30">
        <v>27</v>
      </c>
      <c r="B49" s="35" t="s">
        <v>916</v>
      </c>
      <c r="C49" s="35" t="s">
        <v>2987</v>
      </c>
      <c r="D49" s="35" t="s">
        <v>2948</v>
      </c>
      <c r="E49" s="35">
        <v>5</v>
      </c>
      <c r="F49" s="35" t="s">
        <v>322</v>
      </c>
      <c r="G49" s="35" t="s">
        <v>310</v>
      </c>
      <c r="H49" s="35"/>
    </row>
    <row r="50" spans="1:8">
      <c r="A50" s="30">
        <v>28</v>
      </c>
      <c r="B50" s="34" t="s">
        <v>1607</v>
      </c>
      <c r="C50" s="35" t="s">
        <v>2988</v>
      </c>
      <c r="D50" s="35" t="s">
        <v>2948</v>
      </c>
      <c r="E50" s="35">
        <v>9</v>
      </c>
      <c r="F50" s="35" t="s">
        <v>322</v>
      </c>
      <c r="G50" s="35" t="s">
        <v>593</v>
      </c>
      <c r="H50" s="35"/>
    </row>
    <row r="51" spans="1:8">
      <c r="A51" s="30">
        <v>29</v>
      </c>
      <c r="B51" s="34" t="s">
        <v>2270</v>
      </c>
      <c r="C51" s="35" t="s">
        <v>2989</v>
      </c>
      <c r="D51" s="35" t="s">
        <v>2948</v>
      </c>
      <c r="E51" s="35">
        <v>3</v>
      </c>
      <c r="F51" s="35" t="s">
        <v>295</v>
      </c>
      <c r="G51" s="35"/>
      <c r="H51" s="35"/>
    </row>
    <row r="52" spans="1:8">
      <c r="A52" s="30">
        <v>30</v>
      </c>
      <c r="B52" s="35" t="s">
        <v>1489</v>
      </c>
      <c r="C52" s="35" t="s">
        <v>2990</v>
      </c>
      <c r="D52" s="35" t="s">
        <v>2948</v>
      </c>
      <c r="E52" s="35">
        <v>5</v>
      </c>
      <c r="F52" s="35" t="s">
        <v>295</v>
      </c>
      <c r="G52" s="35"/>
      <c r="H52" s="35"/>
    </row>
    <row r="53" spans="1:8">
      <c r="A53" s="30">
        <v>31</v>
      </c>
      <c r="B53" s="35"/>
      <c r="C53" s="35"/>
      <c r="D53" s="35"/>
      <c r="E53" s="35"/>
      <c r="F53" s="35"/>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362</v>
      </c>
    </row>
    <row r="63" spans="1:8">
      <c r="A63" s="30" t="s">
        <v>363</v>
      </c>
      <c r="B63" s="32"/>
      <c r="D63" s="50"/>
      <c r="E63" s="50"/>
      <c r="F63" s="50"/>
      <c r="G63" s="50"/>
    </row>
    <row r="64" spans="1:8">
      <c r="A64" s="30" t="s">
        <v>364</v>
      </c>
      <c r="D64" s="50"/>
      <c r="E64" s="50"/>
      <c r="F64" s="50"/>
      <c r="G64" s="50"/>
    </row>
    <row r="65" spans="1:7">
      <c r="A65" s="30" t="s">
        <v>365</v>
      </c>
      <c r="D65" s="50"/>
      <c r="E65" s="50"/>
      <c r="F65" s="50"/>
      <c r="G65" s="50"/>
    </row>
    <row r="66" spans="1:7">
      <c r="A66" s="32" t="s">
        <v>366</v>
      </c>
      <c r="C66" s="50"/>
      <c r="E66" s="51"/>
      <c r="G66" s="51"/>
    </row>
    <row r="67" spans="1:7" ht="16" customHeight="1">
      <c r="A67" s="51"/>
      <c r="B67" s="51"/>
      <c r="C67" s="30" t="s">
        <v>368</v>
      </c>
      <c r="D67" s="51" t="str">
        <f>+D4</f>
        <v>Ziaullah Babar</v>
      </c>
      <c r="E67" s="30" t="s">
        <v>369</v>
      </c>
      <c r="F67" s="107" t="str">
        <f>+E4</f>
        <v xml:space="preserve"> 0347-6116938</v>
      </c>
      <c r="G67" s="30" t="s">
        <v>370</v>
      </c>
    </row>
    <row r="68" spans="1:7">
      <c r="A68" s="30" t="s">
        <v>371</v>
      </c>
      <c r="E68" s="50"/>
      <c r="G68" s="50"/>
    </row>
    <row r="69" spans="1:7" ht="16" customHeight="1">
      <c r="A69" s="51"/>
      <c r="B69" s="51"/>
      <c r="C69" s="30" t="s">
        <v>368</v>
      </c>
      <c r="D69" s="107"/>
      <c r="E69" s="30" t="s">
        <v>369</v>
      </c>
      <c r="F69" s="107"/>
      <c r="G69" s="30" t="s">
        <v>370</v>
      </c>
    </row>
    <row r="70" spans="1:7">
      <c r="A70" s="32" t="s">
        <v>374</v>
      </c>
    </row>
    <row r="72" spans="1:7">
      <c r="A72" s="32" t="s">
        <v>375</v>
      </c>
    </row>
    <row r="73" spans="1:7">
      <c r="B73" s="52" t="s">
        <v>33</v>
      </c>
      <c r="C73" s="52" t="s">
        <v>376</v>
      </c>
      <c r="E73" s="64" t="s">
        <v>377</v>
      </c>
      <c r="G73" s="52" t="s">
        <v>378</v>
      </c>
    </row>
    <row r="74" spans="1:7">
      <c r="A74" s="30">
        <v>1</v>
      </c>
      <c r="B74" s="30" t="s">
        <v>379</v>
      </c>
      <c r="E74" s="30" t="s">
        <v>380</v>
      </c>
      <c r="G74" s="35" t="s">
        <v>381</v>
      </c>
    </row>
    <row r="75" spans="1:7">
      <c r="A75" s="30">
        <v>2</v>
      </c>
      <c r="B75" s="30" t="s">
        <v>382</v>
      </c>
      <c r="E75" s="30" t="s">
        <v>383</v>
      </c>
      <c r="G75" s="35" t="s">
        <v>384</v>
      </c>
    </row>
    <row r="76" spans="1:7">
      <c r="A76" s="30">
        <v>3</v>
      </c>
      <c r="B76" s="30" t="s">
        <v>385</v>
      </c>
      <c r="E76" s="30" t="s">
        <v>386</v>
      </c>
      <c r="G76" s="35" t="s">
        <v>381</v>
      </c>
    </row>
    <row r="77" spans="1:7">
      <c r="A77" s="30">
        <v>4</v>
      </c>
      <c r="B77" s="30" t="s">
        <v>387</v>
      </c>
      <c r="E77" s="30" t="s">
        <v>383</v>
      </c>
      <c r="G77" s="35" t="s">
        <v>384</v>
      </c>
    </row>
    <row r="78" spans="1:7">
      <c r="A78" s="30">
        <v>5</v>
      </c>
      <c r="B78" s="30" t="s">
        <v>388</v>
      </c>
      <c r="E78" s="30" t="s">
        <v>389</v>
      </c>
      <c r="G78" s="35" t="s">
        <v>295</v>
      </c>
    </row>
    <row r="79" spans="1:7">
      <c r="A79" s="30">
        <v>6</v>
      </c>
      <c r="B79" s="30" t="s">
        <v>390</v>
      </c>
      <c r="E79" s="30" t="s">
        <v>391</v>
      </c>
      <c r="G79" s="35" t="s">
        <v>295</v>
      </c>
    </row>
    <row r="80" spans="1:7">
      <c r="A80" s="32" t="s">
        <v>392</v>
      </c>
    </row>
    <row r="81" spans="1:7">
      <c r="B81" s="52" t="s">
        <v>393</v>
      </c>
      <c r="E81" s="64" t="s">
        <v>394</v>
      </c>
      <c r="G81" s="52" t="s">
        <v>378</v>
      </c>
    </row>
    <row r="82" spans="1:7">
      <c r="A82" s="30">
        <v>1</v>
      </c>
      <c r="B82" s="30" t="s">
        <v>395</v>
      </c>
      <c r="E82" s="30" t="s">
        <v>396</v>
      </c>
      <c r="G82" s="35">
        <v>20</v>
      </c>
    </row>
    <row r="83" spans="1:7">
      <c r="A83" s="30">
        <v>2</v>
      </c>
      <c r="B83" s="30" t="s">
        <v>397</v>
      </c>
      <c r="E83" s="30" t="s">
        <v>396</v>
      </c>
      <c r="G83" s="35">
        <v>5</v>
      </c>
    </row>
    <row r="84" spans="1:7">
      <c r="A84" s="30">
        <v>3</v>
      </c>
      <c r="B84" s="30" t="s">
        <v>398</v>
      </c>
      <c r="E84" s="30" t="s">
        <v>396</v>
      </c>
      <c r="G84" s="35">
        <v>3</v>
      </c>
    </row>
    <row r="85" spans="1:7">
      <c r="A85" s="30">
        <v>4</v>
      </c>
      <c r="B85" s="30" t="s">
        <v>399</v>
      </c>
      <c r="E85" s="30" t="s">
        <v>396</v>
      </c>
      <c r="G85" s="35"/>
    </row>
    <row r="86" spans="1:7">
      <c r="A86" s="30">
        <v>5</v>
      </c>
      <c r="B86" s="30" t="s">
        <v>400</v>
      </c>
      <c r="E86" s="30" t="s">
        <v>396</v>
      </c>
      <c r="G86" s="35">
        <v>140</v>
      </c>
    </row>
    <row r="87" spans="1:7">
      <c r="A87" s="30">
        <v>6</v>
      </c>
      <c r="B87" s="30" t="s">
        <v>401</v>
      </c>
      <c r="E87" s="30" t="s">
        <v>396</v>
      </c>
      <c r="G87" s="35">
        <v>17</v>
      </c>
    </row>
    <row r="88" spans="1:7">
      <c r="A88" s="30">
        <v>7</v>
      </c>
      <c r="B88" s="30" t="s">
        <v>402</v>
      </c>
      <c r="E88" s="83" t="s">
        <v>403</v>
      </c>
      <c r="G88" s="35" t="s">
        <v>576</v>
      </c>
    </row>
    <row r="89" spans="1:7">
      <c r="A89" s="30">
        <v>8</v>
      </c>
      <c r="B89" s="30" t="s">
        <v>404</v>
      </c>
      <c r="E89" s="83" t="s">
        <v>405</v>
      </c>
      <c r="G89" s="35" t="s">
        <v>1026</v>
      </c>
    </row>
    <row r="90" spans="1:7">
      <c r="A90" s="32" t="s">
        <v>406</v>
      </c>
    </row>
    <row r="91" spans="1:7">
      <c r="B91" s="52" t="s">
        <v>393</v>
      </c>
      <c r="G91" s="52" t="s">
        <v>378</v>
      </c>
    </row>
    <row r="92" spans="1:7">
      <c r="A92" s="30">
        <v>1</v>
      </c>
      <c r="B92" s="30" t="s">
        <v>407</v>
      </c>
      <c r="G92" s="35"/>
    </row>
    <row r="93" spans="1:7">
      <c r="A93" s="30">
        <v>2</v>
      </c>
      <c r="B93" s="30" t="s">
        <v>408</v>
      </c>
      <c r="E93" s="83" t="s">
        <v>409</v>
      </c>
      <c r="G93" s="35"/>
    </row>
    <row r="94" spans="1:7">
      <c r="A94" s="30">
        <v>3</v>
      </c>
      <c r="B94" s="30" t="s">
        <v>411</v>
      </c>
      <c r="E94" s="83" t="s">
        <v>412</v>
      </c>
      <c r="G94" s="35"/>
    </row>
    <row r="95" spans="1:7">
      <c r="A95" s="30">
        <v>4</v>
      </c>
      <c r="B95" s="32" t="s">
        <v>413</v>
      </c>
      <c r="G95" s="35"/>
    </row>
    <row r="96" spans="1:7">
      <c r="B96" s="52" t="s">
        <v>393</v>
      </c>
      <c r="F96" s="52" t="s">
        <v>414</v>
      </c>
    </row>
    <row r="97" spans="1:8">
      <c r="A97" s="30">
        <v>1</v>
      </c>
      <c r="B97" s="30" t="s">
        <v>415</v>
      </c>
      <c r="E97" s="83" t="s">
        <v>416</v>
      </c>
      <c r="F97" s="50"/>
      <c r="G97" s="50" t="s">
        <v>295</v>
      </c>
      <c r="H97" s="50"/>
    </row>
    <row r="98" spans="1:8">
      <c r="A98" s="30">
        <v>2</v>
      </c>
      <c r="B98" s="30" t="s">
        <v>417</v>
      </c>
      <c r="F98" s="50"/>
      <c r="G98" s="50"/>
      <c r="H98" s="50"/>
    </row>
    <row r="99" spans="1:8">
      <c r="A99" s="30">
        <v>3</v>
      </c>
      <c r="B99" s="30" t="s">
        <v>418</v>
      </c>
      <c r="D99" s="33" t="s">
        <v>419</v>
      </c>
      <c r="F99" s="50"/>
      <c r="G99" s="50" t="s">
        <v>2944</v>
      </c>
      <c r="H99" s="50"/>
    </row>
    <row r="100" spans="1:8">
      <c r="A100" s="30">
        <v>4</v>
      </c>
      <c r="B100" s="30" t="s">
        <v>421</v>
      </c>
      <c r="F100" s="50"/>
      <c r="G100" s="50"/>
      <c r="H100" s="50"/>
    </row>
    <row r="101" spans="1:8">
      <c r="A101" s="30">
        <v>5</v>
      </c>
      <c r="B101" s="30" t="s">
        <v>422</v>
      </c>
      <c r="F101" s="50" t="s">
        <v>2945</v>
      </c>
      <c r="G101" s="50" t="s">
        <v>2248</v>
      </c>
      <c r="H101" s="50"/>
    </row>
  </sheetData>
  <mergeCells count="6">
    <mergeCell ref="A6:B6"/>
    <mergeCell ref="F6:G6"/>
    <mergeCell ref="A7:B7"/>
    <mergeCell ref="F7:G7"/>
    <mergeCell ref="A8:B8"/>
    <mergeCell ref="F8:G8"/>
  </mergeCells>
  <dataValidations count="8">
    <dataValidation type="list" allowBlank="1" showInputMessage="1" showErrorMessage="1" sqref="G79" xr:uid="{00000000-0002-0000-3000-000000000000}">
      <formula1>"Yes,Some,No"</formula1>
    </dataValidation>
    <dataValidation type="list" allowBlank="1" showInputMessage="1" showErrorMessage="1" sqref="G78" xr:uid="{00000000-0002-0000-3000-000001000000}">
      <formula1>"Yes,Some confusion,No"</formula1>
    </dataValidation>
    <dataValidation type="list" allowBlank="1" showInputMessage="1" showErrorMessage="1" sqref="G76" xr:uid="{00000000-0002-0000-3000-000002000000}">
      <formula1>"Clear,Mixed,Not clear"</formula1>
    </dataValidation>
    <dataValidation type="list" allowBlank="1" showInputMessage="1" showErrorMessage="1" sqref="G75 G77" xr:uid="{00000000-0002-0000-3000-000003000000}">
      <formula1>"Most,Few,None"</formula1>
    </dataValidation>
    <dataValidation type="list" allowBlank="1" showInputMessage="1" showErrorMessage="1" sqref="G74" xr:uid="{00000000-0002-0000-3000-000004000000}">
      <formula1>"Clear,Some,Not clear"</formula1>
    </dataValidation>
    <dataValidation type="custom" allowBlank="1" showInputMessage="1" showErrorMessage="1" sqref="C24:C30" xr:uid="{00000000-0002-0000-3000-000005000000}">
      <formula1>AND(ISNUMBER(--C24),LEN(C24)&gt;=7)</formula1>
    </dataValidation>
    <dataValidation type="decimal" operator="greaterThanOrEqual" allowBlank="1" showInputMessage="1" showErrorMessage="1" sqref="E24:E30" xr:uid="{00000000-0002-0000-3000-000006000000}">
      <formula1>0</formula1>
    </dataValidation>
    <dataValidation type="whole" operator="greaterThanOrEqual" allowBlank="1" showInputMessage="1" showErrorMessage="1" sqref="C6:C8 D15:D21 E6:E8 G6:G8 G15:G21 G82:G87" xr:uid="{00000000-0002-0000-3000-000007000000}">
      <formula1>0</formula1>
    </dataValidation>
  </dataValidations>
  <hyperlinks>
    <hyperlink ref="H4" r:id="rId1" xr:uid="{E32542CD-D058-E643-AE9E-F619B31E534D}"/>
  </hyperlinks>
  <pageMargins left="0.25" right="0.25" top="0.75" bottom="0.75" header="0.3" footer="0.3"/>
  <pageSetup paperSize="9" orientation="portrait" horizontalDpi="0" verticalDpi="0"/>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sheetPr>
    <tabColor theme="8" tint="0.39997558519241921"/>
  </sheetPr>
  <dimension ref="A1:H101"/>
  <sheetViews>
    <sheetView view="pageBreakPreview" topLeftCell="B51" zoomScale="179" zoomScaleNormal="130" zoomScaleSheetLayoutView="150" workbookViewId="0">
      <selection activeCell="D80" sqref="D8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+D15S1!F1</f>
        <v>46001</v>
      </c>
      <c r="G1" s="60" t="s">
        <v>236</v>
      </c>
      <c r="H1" s="68">
        <f>+D15S1!H1</f>
        <v>15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2941</v>
      </c>
      <c r="C4" s="81" t="str">
        <f>+D15S1!C4</f>
        <v>Phalia</v>
      </c>
      <c r="D4" s="72" t="s">
        <v>2942</v>
      </c>
      <c r="E4" s="72" t="s">
        <v>2943</v>
      </c>
      <c r="F4" s="73" t="s">
        <v>3042</v>
      </c>
      <c r="G4" s="164" t="s">
        <v>3037</v>
      </c>
      <c r="H4" s="136" t="s">
        <v>2940</v>
      </c>
    </row>
    <row r="5" spans="1:8">
      <c r="A5" s="31" t="s">
        <v>248</v>
      </c>
    </row>
    <row r="6" spans="1:8" s="38" customFormat="1" ht="28" customHeight="1">
      <c r="A6" s="273" t="s">
        <v>249</v>
      </c>
      <c r="B6" s="274"/>
      <c r="C6" s="36">
        <v>29</v>
      </c>
      <c r="D6" s="37" t="s">
        <v>250</v>
      </c>
      <c r="E6" s="74">
        <v>29</v>
      </c>
      <c r="F6" s="275" t="s">
        <v>251</v>
      </c>
      <c r="G6" s="276"/>
      <c r="H6" s="36">
        <v>246</v>
      </c>
    </row>
    <row r="7" spans="1:8" s="38" customFormat="1" ht="42" customHeight="1">
      <c r="A7" s="273" t="s">
        <v>252</v>
      </c>
      <c r="B7" s="274"/>
      <c r="C7" s="36">
        <v>25</v>
      </c>
      <c r="D7" s="39" t="s">
        <v>253</v>
      </c>
      <c r="E7" s="74">
        <v>22</v>
      </c>
      <c r="F7" s="275" t="s">
        <v>254</v>
      </c>
      <c r="G7" s="276"/>
      <c r="H7" s="36">
        <v>27</v>
      </c>
    </row>
    <row r="8" spans="1:8" s="38" customFormat="1" ht="28" customHeight="1">
      <c r="A8" s="273" t="s">
        <v>255</v>
      </c>
      <c r="B8" s="274"/>
      <c r="C8" s="36">
        <v>2</v>
      </c>
      <c r="D8" s="40" t="s">
        <v>256</v>
      </c>
      <c r="E8" s="74"/>
      <c r="F8" s="275" t="s">
        <v>257</v>
      </c>
      <c r="G8" s="276"/>
      <c r="H8" s="36">
        <v>231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18</v>
      </c>
      <c r="E15" s="77" t="s">
        <v>272</v>
      </c>
      <c r="F15" s="77"/>
      <c r="G15" s="77"/>
      <c r="H15" s="65">
        <v>10</v>
      </c>
    </row>
    <row r="16" spans="1:8" ht="15" customHeight="1">
      <c r="A16" s="30">
        <v>2</v>
      </c>
      <c r="B16" s="77" t="s">
        <v>273</v>
      </c>
      <c r="D16" s="73">
        <v>20</v>
      </c>
      <c r="E16" s="77" t="s">
        <v>274</v>
      </c>
      <c r="F16" s="77"/>
      <c r="G16" s="77"/>
      <c r="H16" s="65">
        <v>2</v>
      </c>
    </row>
    <row r="17" spans="1:8" ht="15" customHeight="1">
      <c r="A17" s="30">
        <v>3</v>
      </c>
      <c r="B17" s="77" t="s">
        <v>275</v>
      </c>
      <c r="D17" s="73">
        <v>25</v>
      </c>
      <c r="E17" s="77" t="s">
        <v>276</v>
      </c>
      <c r="F17" s="77"/>
      <c r="G17" s="77"/>
      <c r="H17" s="65"/>
    </row>
    <row r="18" spans="1:8" ht="15" customHeight="1">
      <c r="A18" s="30">
        <v>4</v>
      </c>
      <c r="B18" s="77" t="s">
        <v>277</v>
      </c>
      <c r="D18" s="73">
        <v>21</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1601</v>
      </c>
      <c r="C25" s="73" t="s">
        <v>2991</v>
      </c>
      <c r="D25" s="35" t="s">
        <v>2992</v>
      </c>
      <c r="E25" s="73">
        <v>14</v>
      </c>
      <c r="F25" s="73" t="s">
        <v>295</v>
      </c>
      <c r="H25" s="73" t="s">
        <v>586</v>
      </c>
    </row>
    <row r="26" spans="1:8">
      <c r="A26" s="30">
        <v>2</v>
      </c>
      <c r="B26" s="73" t="s">
        <v>2993</v>
      </c>
      <c r="C26" s="73" t="s">
        <v>2994</v>
      </c>
      <c r="D26" s="35" t="s">
        <v>2992</v>
      </c>
      <c r="E26" s="73">
        <v>17</v>
      </c>
      <c r="F26" s="73" t="s">
        <v>295</v>
      </c>
      <c r="H26" s="73"/>
    </row>
    <row r="27" spans="1:8">
      <c r="A27" s="30">
        <v>3</v>
      </c>
      <c r="B27" s="72" t="s">
        <v>2995</v>
      </c>
      <c r="C27" s="73" t="s">
        <v>2996</v>
      </c>
      <c r="D27" s="35" t="s">
        <v>2992</v>
      </c>
      <c r="E27" s="73">
        <v>15</v>
      </c>
      <c r="F27" s="73" t="s">
        <v>295</v>
      </c>
      <c r="H27" s="73"/>
    </row>
    <row r="28" spans="1:8">
      <c r="A28" s="30">
        <v>4</v>
      </c>
      <c r="B28" s="72" t="s">
        <v>1932</v>
      </c>
      <c r="C28" s="73" t="s">
        <v>2997</v>
      </c>
      <c r="D28" s="35" t="s">
        <v>2992</v>
      </c>
      <c r="E28" s="73">
        <v>2</v>
      </c>
      <c r="F28" s="73" t="s">
        <v>295</v>
      </c>
      <c r="H28" s="73"/>
    </row>
    <row r="29" spans="1:8">
      <c r="A29" s="30">
        <v>5</v>
      </c>
      <c r="B29" s="73" t="s">
        <v>2998</v>
      </c>
      <c r="C29" s="73" t="s">
        <v>2999</v>
      </c>
      <c r="D29" s="35" t="s">
        <v>2992</v>
      </c>
      <c r="E29" s="73">
        <v>12</v>
      </c>
      <c r="F29" s="73" t="s">
        <v>295</v>
      </c>
      <c r="H29" s="73"/>
    </row>
    <row r="30" spans="1:8">
      <c r="A30" s="30">
        <v>6</v>
      </c>
      <c r="B30" s="169" t="s">
        <v>2237</v>
      </c>
      <c r="C30" s="73" t="s">
        <v>3000</v>
      </c>
      <c r="D30" s="35" t="s">
        <v>2992</v>
      </c>
      <c r="E30" s="73">
        <v>3</v>
      </c>
      <c r="F30" s="73" t="s">
        <v>295</v>
      </c>
      <c r="H30" s="73"/>
    </row>
    <row r="31" spans="1:8">
      <c r="A31" s="30">
        <v>7</v>
      </c>
      <c r="B31" s="35" t="s">
        <v>1783</v>
      </c>
      <c r="C31" s="35" t="s">
        <v>3001</v>
      </c>
      <c r="D31" s="35" t="s">
        <v>2992</v>
      </c>
      <c r="E31" s="35">
        <v>4</v>
      </c>
      <c r="F31" s="73" t="s">
        <v>295</v>
      </c>
      <c r="H31" s="35" t="s">
        <v>586</v>
      </c>
    </row>
    <row r="32" spans="1:8">
      <c r="A32" s="30">
        <v>8</v>
      </c>
      <c r="B32" s="35" t="s">
        <v>3002</v>
      </c>
      <c r="C32" s="35" t="s">
        <v>3003</v>
      </c>
      <c r="D32" s="35" t="s">
        <v>2992</v>
      </c>
      <c r="E32" s="35">
        <v>5</v>
      </c>
      <c r="F32" s="73" t="s">
        <v>295</v>
      </c>
      <c r="H32" s="35"/>
    </row>
    <row r="33" spans="1:8">
      <c r="A33" s="30">
        <v>9</v>
      </c>
      <c r="B33" s="35" t="s">
        <v>3004</v>
      </c>
      <c r="C33" s="35" t="s">
        <v>3005</v>
      </c>
      <c r="D33" s="35" t="s">
        <v>2992</v>
      </c>
      <c r="E33" s="35">
        <v>2</v>
      </c>
      <c r="F33" s="73" t="s">
        <v>295</v>
      </c>
      <c r="H33" s="35"/>
    </row>
    <row r="34" spans="1:8">
      <c r="A34" s="30">
        <v>10</v>
      </c>
      <c r="B34" s="35" t="s">
        <v>3006</v>
      </c>
      <c r="C34" s="35" t="s">
        <v>3007</v>
      </c>
      <c r="D34" s="35" t="s">
        <v>2992</v>
      </c>
      <c r="E34" s="35">
        <v>3</v>
      </c>
      <c r="F34" s="73" t="s">
        <v>295</v>
      </c>
      <c r="H34" s="35"/>
    </row>
    <row r="35" spans="1:8">
      <c r="A35" s="30">
        <v>11</v>
      </c>
      <c r="B35" s="35" t="s">
        <v>3008</v>
      </c>
      <c r="C35" s="35" t="s">
        <v>3009</v>
      </c>
      <c r="D35" s="35" t="s">
        <v>2992</v>
      </c>
      <c r="E35" s="35">
        <v>5</v>
      </c>
      <c r="F35" s="73" t="s">
        <v>295</v>
      </c>
      <c r="H35" s="35"/>
    </row>
    <row r="36" spans="1:8">
      <c r="A36" s="30">
        <v>12</v>
      </c>
      <c r="B36" s="35" t="s">
        <v>737</v>
      </c>
      <c r="C36" s="35" t="s">
        <v>3010</v>
      </c>
      <c r="D36" s="35" t="s">
        <v>2992</v>
      </c>
      <c r="E36" s="35">
        <v>4</v>
      </c>
      <c r="F36" s="73" t="s">
        <v>295</v>
      </c>
      <c r="H36" s="35"/>
    </row>
    <row r="37" spans="1:8">
      <c r="A37" s="30">
        <v>13</v>
      </c>
      <c r="B37" s="35" t="s">
        <v>1589</v>
      </c>
      <c r="C37" s="35" t="s">
        <v>3011</v>
      </c>
      <c r="D37" s="35" t="s">
        <v>2992</v>
      </c>
      <c r="E37" s="35">
        <v>2</v>
      </c>
      <c r="F37" s="73" t="s">
        <v>295</v>
      </c>
      <c r="H37" s="35"/>
    </row>
    <row r="38" spans="1:8">
      <c r="A38" s="30">
        <v>14</v>
      </c>
      <c r="B38" s="35" t="s">
        <v>3012</v>
      </c>
      <c r="C38" s="35" t="s">
        <v>3013</v>
      </c>
      <c r="D38" s="35" t="s">
        <v>2992</v>
      </c>
      <c r="E38" s="35">
        <v>3</v>
      </c>
      <c r="F38" s="73" t="s">
        <v>295</v>
      </c>
      <c r="H38" s="35"/>
    </row>
    <row r="39" spans="1:8">
      <c r="A39" s="30">
        <v>15</v>
      </c>
      <c r="B39" s="166" t="s">
        <v>3014</v>
      </c>
      <c r="C39" s="35" t="s">
        <v>3015</v>
      </c>
      <c r="D39" s="35" t="s">
        <v>2992</v>
      </c>
      <c r="E39" s="35">
        <v>3</v>
      </c>
      <c r="F39" s="73" t="s">
        <v>295</v>
      </c>
      <c r="H39" s="35" t="s">
        <v>586</v>
      </c>
    </row>
    <row r="40" spans="1:8">
      <c r="A40" s="30">
        <v>16</v>
      </c>
      <c r="B40" s="35" t="s">
        <v>3016</v>
      </c>
      <c r="C40" s="35" t="s">
        <v>3017</v>
      </c>
      <c r="D40" s="35" t="s">
        <v>2992</v>
      </c>
      <c r="E40" s="35">
        <v>5</v>
      </c>
      <c r="F40" s="73" t="s">
        <v>295</v>
      </c>
      <c r="G40" s="35"/>
      <c r="H40" s="35"/>
    </row>
    <row r="41" spans="1:8">
      <c r="A41" s="30">
        <v>17</v>
      </c>
      <c r="B41" s="35" t="s">
        <v>3018</v>
      </c>
      <c r="C41" s="35" t="s">
        <v>3019</v>
      </c>
      <c r="D41" s="35" t="s">
        <v>2992</v>
      </c>
      <c r="E41" s="35">
        <v>22</v>
      </c>
      <c r="F41" s="73" t="s">
        <v>295</v>
      </c>
      <c r="G41" s="35"/>
      <c r="H41" s="35"/>
    </row>
    <row r="42" spans="1:8">
      <c r="A42" s="30">
        <v>18</v>
      </c>
      <c r="B42" s="35" t="s">
        <v>635</v>
      </c>
      <c r="C42" s="35" t="s">
        <v>3020</v>
      </c>
      <c r="D42" s="35" t="s">
        <v>2992</v>
      </c>
      <c r="E42" s="35">
        <v>10</v>
      </c>
      <c r="F42" s="35" t="s">
        <v>322</v>
      </c>
      <c r="G42" s="35" t="s">
        <v>310</v>
      </c>
      <c r="H42" s="35"/>
    </row>
    <row r="43" spans="1:8">
      <c r="A43" s="30">
        <v>19</v>
      </c>
      <c r="B43" s="35" t="s">
        <v>1917</v>
      </c>
      <c r="C43" s="35" t="s">
        <v>3021</v>
      </c>
      <c r="D43" s="35" t="s">
        <v>2992</v>
      </c>
      <c r="E43" s="35">
        <v>12</v>
      </c>
      <c r="F43" s="35" t="s">
        <v>295</v>
      </c>
      <c r="G43" s="35"/>
      <c r="H43" s="35"/>
    </row>
    <row r="44" spans="1:8">
      <c r="A44" s="30">
        <v>20</v>
      </c>
      <c r="B44" s="35" t="s">
        <v>3022</v>
      </c>
      <c r="C44" s="35" t="s">
        <v>3023</v>
      </c>
      <c r="D44" s="35" t="s">
        <v>2992</v>
      </c>
      <c r="E44" s="35">
        <v>52</v>
      </c>
      <c r="F44" s="35" t="s">
        <v>295</v>
      </c>
      <c r="G44" s="35"/>
      <c r="H44" s="35"/>
    </row>
    <row r="45" spans="1:8">
      <c r="A45" s="30">
        <v>21</v>
      </c>
      <c r="B45" s="166" t="s">
        <v>1344</v>
      </c>
      <c r="C45" s="35" t="s">
        <v>3024</v>
      </c>
      <c r="D45" s="35" t="s">
        <v>2992</v>
      </c>
      <c r="E45" s="35">
        <v>4</v>
      </c>
      <c r="F45" s="35" t="s">
        <v>295</v>
      </c>
      <c r="H45" s="35" t="s">
        <v>586</v>
      </c>
    </row>
    <row r="46" spans="1:8">
      <c r="A46" s="30">
        <v>22</v>
      </c>
      <c r="B46" s="35" t="s">
        <v>3025</v>
      </c>
      <c r="C46" s="35" t="s">
        <v>3026</v>
      </c>
      <c r="D46" s="35" t="s">
        <v>2992</v>
      </c>
      <c r="E46" s="35">
        <v>10</v>
      </c>
      <c r="F46" s="35" t="s">
        <v>295</v>
      </c>
      <c r="H46" s="35"/>
    </row>
    <row r="47" spans="1:8">
      <c r="A47" s="30">
        <v>23</v>
      </c>
      <c r="B47" s="35" t="s">
        <v>916</v>
      </c>
      <c r="C47" s="35" t="s">
        <v>3027</v>
      </c>
      <c r="D47" s="35" t="s">
        <v>2992</v>
      </c>
      <c r="E47" s="35">
        <v>5</v>
      </c>
      <c r="F47" s="35" t="s">
        <v>295</v>
      </c>
      <c r="H47" s="35"/>
    </row>
    <row r="48" spans="1:8">
      <c r="A48" s="30">
        <v>26</v>
      </c>
      <c r="B48" s="35" t="s">
        <v>358</v>
      </c>
      <c r="C48" s="35" t="s">
        <v>3028</v>
      </c>
      <c r="D48" s="35" t="s">
        <v>2992</v>
      </c>
      <c r="E48" s="35">
        <v>8</v>
      </c>
      <c r="F48" s="35" t="s">
        <v>295</v>
      </c>
      <c r="H48" s="35"/>
    </row>
    <row r="49" spans="1:8">
      <c r="A49" s="30">
        <v>27</v>
      </c>
      <c r="B49" s="166" t="s">
        <v>3029</v>
      </c>
      <c r="C49" s="35" t="s">
        <v>3030</v>
      </c>
      <c r="D49" s="35" t="s">
        <v>2992</v>
      </c>
      <c r="E49" s="35">
        <v>10</v>
      </c>
      <c r="F49" s="35" t="s">
        <v>295</v>
      </c>
      <c r="H49" s="35" t="s">
        <v>586</v>
      </c>
    </row>
    <row r="50" spans="1:8">
      <c r="A50" s="30">
        <v>28</v>
      </c>
      <c r="B50" s="34" t="s">
        <v>3031</v>
      </c>
      <c r="C50" s="35" t="s">
        <v>3032</v>
      </c>
      <c r="D50" s="35" t="s">
        <v>2992</v>
      </c>
      <c r="E50" s="35">
        <v>11</v>
      </c>
      <c r="F50" s="35" t="s">
        <v>295</v>
      </c>
      <c r="G50" s="35"/>
      <c r="H50" s="35"/>
    </row>
    <row r="51" spans="1:8">
      <c r="A51" s="30">
        <v>29</v>
      </c>
      <c r="B51" s="34" t="s">
        <v>3033</v>
      </c>
      <c r="C51" s="35" t="s">
        <v>3034</v>
      </c>
      <c r="D51" s="35" t="s">
        <v>2992</v>
      </c>
      <c r="E51" s="35">
        <v>5</v>
      </c>
      <c r="F51" s="35" t="s">
        <v>322</v>
      </c>
      <c r="G51" s="35" t="s">
        <v>593</v>
      </c>
      <c r="H51" s="35"/>
    </row>
    <row r="52" spans="1:8">
      <c r="A52" s="30">
        <v>30</v>
      </c>
      <c r="B52" s="35" t="s">
        <v>2364</v>
      </c>
      <c r="C52" s="35" t="s">
        <v>3035</v>
      </c>
      <c r="D52" s="35" t="s">
        <v>2992</v>
      </c>
      <c r="E52" s="35">
        <v>5</v>
      </c>
      <c r="F52" s="35" t="s">
        <v>295</v>
      </c>
      <c r="G52" s="35"/>
      <c r="H52" s="35"/>
    </row>
    <row r="53" spans="1:8">
      <c r="A53" s="30">
        <v>31</v>
      </c>
      <c r="B53" s="35" t="s">
        <v>1993</v>
      </c>
      <c r="C53" s="35" t="s">
        <v>3036</v>
      </c>
      <c r="D53" s="35" t="s">
        <v>2992</v>
      </c>
      <c r="E53" s="35">
        <v>3</v>
      </c>
      <c r="F53" s="35" t="s">
        <v>295</v>
      </c>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362</v>
      </c>
    </row>
    <row r="63" spans="1:8">
      <c r="A63" s="30" t="s">
        <v>363</v>
      </c>
      <c r="B63" s="32"/>
      <c r="D63" s="50"/>
      <c r="E63" s="50" t="s">
        <v>3038</v>
      </c>
      <c r="F63" s="50"/>
      <c r="G63" s="50"/>
      <c r="H63" s="30" t="s">
        <v>1486</v>
      </c>
    </row>
    <row r="64" spans="1:8">
      <c r="A64" s="30" t="s">
        <v>364</v>
      </c>
      <c r="D64" s="50"/>
      <c r="E64" s="50" t="s">
        <v>410</v>
      </c>
      <c r="F64" s="50"/>
      <c r="G64" s="50"/>
      <c r="H64" s="30" t="s">
        <v>3037</v>
      </c>
    </row>
    <row r="65" spans="1:7">
      <c r="A65" s="30" t="s">
        <v>365</v>
      </c>
      <c r="D65" s="50"/>
      <c r="E65" s="50" t="s">
        <v>3039</v>
      </c>
      <c r="F65" s="50"/>
      <c r="G65" s="50"/>
    </row>
    <row r="66" spans="1:7">
      <c r="A66" s="32" t="s">
        <v>366</v>
      </c>
      <c r="C66" s="50"/>
      <c r="E66" s="51" t="s">
        <v>3040</v>
      </c>
      <c r="G66" s="51"/>
    </row>
    <row r="67" spans="1:7" ht="16" customHeight="1">
      <c r="A67" s="51"/>
      <c r="B67" s="51"/>
      <c r="C67" s="30" t="s">
        <v>368</v>
      </c>
      <c r="D67" s="51" t="str">
        <f>+D4</f>
        <v xml:space="preserve"> Nadeem</v>
      </c>
      <c r="E67" s="30" t="s">
        <v>369</v>
      </c>
      <c r="F67" s="107" t="str">
        <f>+E4</f>
        <v xml:space="preserve"> 0304-1767621</v>
      </c>
      <c r="G67" s="30" t="s">
        <v>370</v>
      </c>
    </row>
    <row r="68" spans="1:7">
      <c r="A68" s="30" t="s">
        <v>371</v>
      </c>
      <c r="E68" s="50"/>
      <c r="G68" s="50"/>
    </row>
    <row r="69" spans="1:7" ht="16" customHeight="1">
      <c r="A69" s="51"/>
      <c r="B69" s="51"/>
      <c r="C69" s="30" t="s">
        <v>368</v>
      </c>
      <c r="D69" s="107"/>
      <c r="E69" s="30" t="s">
        <v>369</v>
      </c>
      <c r="F69" s="107"/>
      <c r="G69" s="30" t="s">
        <v>370</v>
      </c>
    </row>
    <row r="70" spans="1:7">
      <c r="A70" s="32" t="s">
        <v>374</v>
      </c>
    </row>
    <row r="72" spans="1:7">
      <c r="A72" s="32" t="s">
        <v>375</v>
      </c>
    </row>
    <row r="73" spans="1:7">
      <c r="B73" s="52" t="s">
        <v>33</v>
      </c>
      <c r="C73" s="52" t="s">
        <v>376</v>
      </c>
      <c r="E73" s="64" t="s">
        <v>377</v>
      </c>
      <c r="G73" s="52" t="s">
        <v>378</v>
      </c>
    </row>
    <row r="74" spans="1:7">
      <c r="A74" s="30">
        <v>1</v>
      </c>
      <c r="B74" s="30" t="s">
        <v>379</v>
      </c>
      <c r="E74" s="30" t="s">
        <v>380</v>
      </c>
      <c r="G74" s="35" t="s">
        <v>381</v>
      </c>
    </row>
    <row r="75" spans="1:7">
      <c r="A75" s="30">
        <v>2</v>
      </c>
      <c r="B75" s="30" t="s">
        <v>382</v>
      </c>
      <c r="E75" s="30" t="s">
        <v>383</v>
      </c>
      <c r="G75" s="35" t="s">
        <v>384</v>
      </c>
    </row>
    <row r="76" spans="1:7">
      <c r="A76" s="30">
        <v>3</v>
      </c>
      <c r="B76" s="30" t="s">
        <v>385</v>
      </c>
      <c r="E76" s="30" t="s">
        <v>386</v>
      </c>
      <c r="G76" s="35" t="s">
        <v>381</v>
      </c>
    </row>
    <row r="77" spans="1:7">
      <c r="A77" s="30">
        <v>4</v>
      </c>
      <c r="B77" s="30" t="s">
        <v>387</v>
      </c>
      <c r="E77" s="30" t="s">
        <v>383</v>
      </c>
      <c r="G77" s="35" t="s">
        <v>384</v>
      </c>
    </row>
    <row r="78" spans="1:7">
      <c r="A78" s="30">
        <v>5</v>
      </c>
      <c r="B78" s="30" t="s">
        <v>388</v>
      </c>
      <c r="E78" s="30" t="s">
        <v>389</v>
      </c>
      <c r="G78" s="35" t="s">
        <v>295</v>
      </c>
    </row>
    <row r="79" spans="1:7">
      <c r="A79" s="30">
        <v>6</v>
      </c>
      <c r="B79" s="30" t="s">
        <v>390</v>
      </c>
      <c r="E79" s="30" t="s">
        <v>391</v>
      </c>
      <c r="G79" s="35" t="s">
        <v>295</v>
      </c>
    </row>
    <row r="80" spans="1:7">
      <c r="A80" s="32" t="s">
        <v>392</v>
      </c>
    </row>
    <row r="81" spans="1:7">
      <c r="B81" s="52" t="s">
        <v>393</v>
      </c>
      <c r="E81" s="64" t="s">
        <v>394</v>
      </c>
      <c r="G81" s="52" t="s">
        <v>378</v>
      </c>
    </row>
    <row r="82" spans="1:7">
      <c r="A82" s="30">
        <v>1</v>
      </c>
      <c r="B82" s="30" t="s">
        <v>395</v>
      </c>
      <c r="E82" s="30" t="s">
        <v>396</v>
      </c>
      <c r="G82" s="35">
        <v>22</v>
      </c>
    </row>
    <row r="83" spans="1:7">
      <c r="A83" s="30">
        <v>2</v>
      </c>
      <c r="B83" s="30" t="s">
        <v>397</v>
      </c>
      <c r="E83" s="30" t="s">
        <v>396</v>
      </c>
      <c r="G83" s="35">
        <v>5</v>
      </c>
    </row>
    <row r="84" spans="1:7">
      <c r="A84" s="30">
        <v>3</v>
      </c>
      <c r="B84" s="30" t="s">
        <v>398</v>
      </c>
      <c r="E84" s="30" t="s">
        <v>396</v>
      </c>
      <c r="G84" s="35">
        <v>2</v>
      </c>
    </row>
    <row r="85" spans="1:7">
      <c r="A85" s="30">
        <v>4</v>
      </c>
      <c r="B85" s="30" t="s">
        <v>399</v>
      </c>
      <c r="E85" s="30" t="s">
        <v>396</v>
      </c>
      <c r="G85" s="35"/>
    </row>
    <row r="86" spans="1:7">
      <c r="A86" s="30">
        <v>5</v>
      </c>
      <c r="B86" s="30" t="s">
        <v>400</v>
      </c>
      <c r="E86" s="30" t="s">
        <v>396</v>
      </c>
      <c r="G86" s="35">
        <v>231</v>
      </c>
    </row>
    <row r="87" spans="1:7">
      <c r="A87" s="30">
        <v>6</v>
      </c>
      <c r="B87" s="30" t="s">
        <v>401</v>
      </c>
      <c r="E87" s="30" t="s">
        <v>396</v>
      </c>
      <c r="G87" s="35">
        <v>15</v>
      </c>
    </row>
    <row r="88" spans="1:7">
      <c r="A88" s="30">
        <v>7</v>
      </c>
      <c r="B88" s="30" t="s">
        <v>402</v>
      </c>
      <c r="E88" s="83" t="s">
        <v>403</v>
      </c>
      <c r="G88" s="35" t="s">
        <v>1025</v>
      </c>
    </row>
    <row r="89" spans="1:7">
      <c r="A89" s="30">
        <v>8</v>
      </c>
      <c r="B89" s="30" t="s">
        <v>404</v>
      </c>
      <c r="E89" s="83" t="s">
        <v>405</v>
      </c>
      <c r="G89" s="35" t="s">
        <v>954</v>
      </c>
    </row>
    <row r="90" spans="1:7">
      <c r="A90" s="32" t="s">
        <v>406</v>
      </c>
    </row>
    <row r="91" spans="1:7">
      <c r="B91" s="52" t="s">
        <v>393</v>
      </c>
      <c r="G91" s="52" t="s">
        <v>378</v>
      </c>
    </row>
    <row r="92" spans="1:7">
      <c r="A92" s="30">
        <v>1</v>
      </c>
      <c r="B92" s="30" t="s">
        <v>407</v>
      </c>
      <c r="G92" s="35"/>
    </row>
    <row r="93" spans="1:7">
      <c r="A93" s="30">
        <v>2</v>
      </c>
      <c r="B93" s="30" t="s">
        <v>408</v>
      </c>
      <c r="E93" s="83" t="s">
        <v>409</v>
      </c>
      <c r="G93" s="35"/>
    </row>
    <row r="94" spans="1:7">
      <c r="A94" s="30">
        <v>3</v>
      </c>
      <c r="B94" s="30" t="s">
        <v>411</v>
      </c>
      <c r="E94" s="83" t="s">
        <v>412</v>
      </c>
      <c r="G94" s="35"/>
    </row>
    <row r="95" spans="1:7">
      <c r="A95" s="30">
        <v>4</v>
      </c>
      <c r="B95" s="32" t="s">
        <v>413</v>
      </c>
      <c r="G95" s="35"/>
    </row>
    <row r="96" spans="1:7">
      <c r="B96" s="52" t="s">
        <v>393</v>
      </c>
      <c r="F96" s="52" t="s">
        <v>414</v>
      </c>
    </row>
    <row r="97" spans="1:8">
      <c r="A97" s="30">
        <v>1</v>
      </c>
      <c r="B97" s="30" t="s">
        <v>415</v>
      </c>
      <c r="E97" s="83" t="s">
        <v>416</v>
      </c>
      <c r="F97" s="50"/>
      <c r="G97" s="50" t="s">
        <v>295</v>
      </c>
      <c r="H97" s="50"/>
    </row>
    <row r="98" spans="1:8">
      <c r="A98" s="30">
        <v>2</v>
      </c>
      <c r="B98" s="30" t="s">
        <v>417</v>
      </c>
      <c r="F98" s="50"/>
      <c r="G98" s="50"/>
      <c r="H98" s="50"/>
    </row>
    <row r="99" spans="1:8">
      <c r="A99" s="30">
        <v>3</v>
      </c>
      <c r="B99" s="30" t="s">
        <v>418</v>
      </c>
      <c r="D99" s="33" t="s">
        <v>419</v>
      </c>
      <c r="F99" s="50"/>
      <c r="G99" s="50" t="s">
        <v>809</v>
      </c>
      <c r="H99" s="50"/>
    </row>
    <row r="100" spans="1:8">
      <c r="A100" s="30">
        <v>4</v>
      </c>
      <c r="B100" s="30" t="s">
        <v>421</v>
      </c>
      <c r="F100" s="50"/>
      <c r="G100" s="50"/>
      <c r="H100" s="50"/>
    </row>
    <row r="101" spans="1:8">
      <c r="A101" s="30">
        <v>5</v>
      </c>
      <c r="B101" s="30" t="s">
        <v>422</v>
      </c>
      <c r="F101" s="50" t="s">
        <v>2526</v>
      </c>
      <c r="G101" s="50" t="s">
        <v>3041</v>
      </c>
      <c r="H101"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2:G87" xr:uid="{00000000-0002-0000-3100-000000000000}">
      <formula1>0</formula1>
    </dataValidation>
    <dataValidation type="decimal" operator="greaterThanOrEqual" allowBlank="1" showInputMessage="1" showErrorMessage="1" sqref="E24:E30" xr:uid="{00000000-0002-0000-3100-000001000000}">
      <formula1>0</formula1>
    </dataValidation>
    <dataValidation type="custom" allowBlank="1" showInputMessage="1" showErrorMessage="1" sqref="C24:C30" xr:uid="{00000000-0002-0000-3100-000002000000}">
      <formula1>AND(ISNUMBER(--C24),LEN(C24)&gt;=7)</formula1>
    </dataValidation>
    <dataValidation type="list" allowBlank="1" showInputMessage="1" showErrorMessage="1" sqref="G74" xr:uid="{00000000-0002-0000-3100-000003000000}">
      <formula1>"Clear,Some,Not clear"</formula1>
    </dataValidation>
    <dataValidation type="list" allowBlank="1" showInputMessage="1" showErrorMessage="1" sqref="G75 G77" xr:uid="{00000000-0002-0000-3100-000004000000}">
      <formula1>"Most,Few,None"</formula1>
    </dataValidation>
    <dataValidation type="list" allowBlank="1" showInputMessage="1" showErrorMessage="1" sqref="G76" xr:uid="{00000000-0002-0000-3100-000005000000}">
      <formula1>"Clear,Mixed,Not clear"</formula1>
    </dataValidation>
    <dataValidation type="list" allowBlank="1" showInputMessage="1" showErrorMessage="1" sqref="G78" xr:uid="{00000000-0002-0000-3100-000006000000}">
      <formula1>"Yes,Some confusion,No"</formula1>
    </dataValidation>
    <dataValidation type="list" allowBlank="1" showInputMessage="1" showErrorMessage="1" sqref="G79" xr:uid="{00000000-0002-0000-3100-000007000000}">
      <formula1>"Yes,Some,No"</formula1>
    </dataValidation>
  </dataValidations>
  <hyperlinks>
    <hyperlink ref="H4" r:id="rId1" xr:uid="{26295FCE-C6BB-2642-B952-6653FE410C4D}"/>
  </hyperlinks>
  <pageMargins left="0.25" right="0.25" top="0.75" bottom="0.75" header="0.3" footer="0.3"/>
  <pageSetup paperSize="9" orientation="portrait" horizontalDpi="0" verticalDpi="0"/>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sheetPr>
    <tabColor theme="8" tint="0.39997558519241921"/>
  </sheetPr>
  <dimension ref="A1:H102"/>
  <sheetViews>
    <sheetView view="pageBreakPreview" topLeftCell="B61"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+D15S1!F1</f>
        <v>46001</v>
      </c>
      <c r="G1" s="60" t="s">
        <v>236</v>
      </c>
      <c r="H1" s="68">
        <f>+D15S2!H1</f>
        <v>15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3073</v>
      </c>
      <c r="C4" s="81" t="str">
        <f>+D15S1!C4</f>
        <v>Phalia</v>
      </c>
      <c r="D4" s="72" t="s">
        <v>3012</v>
      </c>
      <c r="E4" s="72" t="s">
        <v>3074</v>
      </c>
      <c r="F4" s="73" t="s">
        <v>3072</v>
      </c>
      <c r="G4" s="164" t="s">
        <v>3071</v>
      </c>
      <c r="H4" s="136" t="s">
        <v>2939</v>
      </c>
    </row>
    <row r="5" spans="1:8">
      <c r="A5" s="31" t="s">
        <v>248</v>
      </c>
    </row>
    <row r="6" spans="1:8" s="38" customFormat="1" ht="28" customHeight="1">
      <c r="A6" s="273" t="s">
        <v>249</v>
      </c>
      <c r="B6" s="274"/>
      <c r="C6" s="36">
        <v>14</v>
      </c>
      <c r="D6" s="37" t="s">
        <v>250</v>
      </c>
      <c r="E6" s="74">
        <v>14</v>
      </c>
      <c r="F6" s="275" t="s">
        <v>251</v>
      </c>
      <c r="G6" s="276"/>
      <c r="H6" s="36">
        <v>139</v>
      </c>
    </row>
    <row r="7" spans="1:8" s="38" customFormat="1" ht="42" customHeight="1">
      <c r="A7" s="273" t="s">
        <v>252</v>
      </c>
      <c r="B7" s="274"/>
      <c r="C7" s="36">
        <v>12</v>
      </c>
      <c r="D7" s="39" t="s">
        <v>253</v>
      </c>
      <c r="E7" s="74">
        <v>10</v>
      </c>
      <c r="F7" s="275" t="s">
        <v>254</v>
      </c>
      <c r="G7" s="276"/>
      <c r="H7" s="36">
        <v>14</v>
      </c>
    </row>
    <row r="8" spans="1:8" s="38" customFormat="1" ht="28" customHeight="1">
      <c r="A8" s="273" t="s">
        <v>255</v>
      </c>
      <c r="B8" s="274"/>
      <c r="C8" s="36"/>
      <c r="D8" s="40" t="s">
        <v>256</v>
      </c>
      <c r="E8" s="74"/>
      <c r="F8" s="275" t="s">
        <v>257</v>
      </c>
      <c r="G8" s="276"/>
      <c r="H8" s="36">
        <v>139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2</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8</v>
      </c>
      <c r="E15" s="77" t="s">
        <v>272</v>
      </c>
      <c r="F15" s="77"/>
      <c r="G15" s="77"/>
      <c r="H15" s="65">
        <v>6</v>
      </c>
    </row>
    <row r="16" spans="1:8" ht="15" customHeight="1">
      <c r="A16" s="30">
        <v>2</v>
      </c>
      <c r="B16" s="77" t="s">
        <v>273</v>
      </c>
      <c r="D16" s="73">
        <v>7</v>
      </c>
      <c r="E16" s="77" t="s">
        <v>274</v>
      </c>
      <c r="F16" s="77"/>
      <c r="G16" s="77"/>
      <c r="H16" s="65">
        <v>1</v>
      </c>
    </row>
    <row r="17" spans="1:8" ht="15" customHeight="1">
      <c r="A17" s="30">
        <v>3</v>
      </c>
      <c r="B17" s="77" t="s">
        <v>275</v>
      </c>
      <c r="D17" s="73">
        <v>10</v>
      </c>
      <c r="E17" s="77" t="s">
        <v>276</v>
      </c>
      <c r="F17" s="77"/>
      <c r="G17" s="77"/>
      <c r="H17" s="65">
        <v>2</v>
      </c>
    </row>
    <row r="18" spans="1:8" ht="15" customHeight="1">
      <c r="A18" s="30">
        <v>4</v>
      </c>
      <c r="B18" s="77" t="s">
        <v>277</v>
      </c>
      <c r="D18" s="73">
        <v>9</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3043</v>
      </c>
      <c r="C24" s="73" t="s">
        <v>3044</v>
      </c>
      <c r="D24" s="35" t="s">
        <v>3045</v>
      </c>
      <c r="E24" s="73">
        <v>10</v>
      </c>
      <c r="F24" s="73" t="s">
        <v>295</v>
      </c>
      <c r="G24" s="73"/>
      <c r="H24" s="73"/>
    </row>
    <row r="25" spans="1:8">
      <c r="A25" s="30">
        <v>2</v>
      </c>
      <c r="B25" s="169" t="s">
        <v>3046</v>
      </c>
      <c r="C25" s="73" t="s">
        <v>3047</v>
      </c>
      <c r="D25" s="35" t="s">
        <v>3045</v>
      </c>
      <c r="E25" s="73">
        <v>12</v>
      </c>
      <c r="F25" s="73" t="s">
        <v>295</v>
      </c>
      <c r="G25" s="73"/>
      <c r="H25" s="73" t="s">
        <v>296</v>
      </c>
    </row>
    <row r="26" spans="1:8">
      <c r="A26" s="30">
        <v>3</v>
      </c>
      <c r="B26" s="73" t="s">
        <v>3048</v>
      </c>
      <c r="C26" s="73" t="s">
        <v>3049</v>
      </c>
      <c r="D26" s="35" t="s">
        <v>3045</v>
      </c>
      <c r="E26" s="73">
        <v>8</v>
      </c>
      <c r="F26" s="73" t="s">
        <v>295</v>
      </c>
      <c r="G26" s="73"/>
      <c r="H26" s="73" t="s">
        <v>296</v>
      </c>
    </row>
    <row r="27" spans="1:8">
      <c r="A27" s="30">
        <v>4</v>
      </c>
      <c r="B27" s="72" t="s">
        <v>3050</v>
      </c>
      <c r="C27" s="73" t="s">
        <v>3051</v>
      </c>
      <c r="D27" s="35" t="s">
        <v>3045</v>
      </c>
      <c r="E27" s="73">
        <v>7</v>
      </c>
      <c r="F27" s="73" t="s">
        <v>295</v>
      </c>
      <c r="G27" s="73"/>
      <c r="H27" s="73"/>
    </row>
    <row r="28" spans="1:8">
      <c r="A28" s="30">
        <v>5</v>
      </c>
      <c r="B28" s="72" t="s">
        <v>3052</v>
      </c>
      <c r="C28" s="73" t="s">
        <v>3053</v>
      </c>
      <c r="D28" s="35" t="s">
        <v>3045</v>
      </c>
      <c r="E28" s="73">
        <v>13</v>
      </c>
      <c r="F28" s="73" t="s">
        <v>295</v>
      </c>
      <c r="G28" s="73"/>
      <c r="H28" s="73"/>
    </row>
    <row r="29" spans="1:8">
      <c r="A29" s="30">
        <v>6</v>
      </c>
      <c r="B29" s="73" t="s">
        <v>3054</v>
      </c>
      <c r="C29" s="73" t="s">
        <v>3055</v>
      </c>
      <c r="D29" s="35" t="s">
        <v>3045</v>
      </c>
      <c r="E29" s="73">
        <v>14</v>
      </c>
      <c r="F29" s="73" t="s">
        <v>295</v>
      </c>
      <c r="G29" s="73"/>
      <c r="H29" s="73"/>
    </row>
    <row r="30" spans="1:8">
      <c r="A30" s="30">
        <v>7</v>
      </c>
      <c r="B30" s="73" t="s">
        <v>3056</v>
      </c>
      <c r="C30" s="73" t="s">
        <v>3057</v>
      </c>
      <c r="D30" s="35" t="s">
        <v>3045</v>
      </c>
      <c r="E30" s="73">
        <v>9</v>
      </c>
      <c r="F30" s="73" t="s">
        <v>295</v>
      </c>
      <c r="G30" s="73"/>
      <c r="H30" s="73"/>
    </row>
    <row r="31" spans="1:8">
      <c r="A31" s="30">
        <v>8</v>
      </c>
      <c r="B31" s="35" t="s">
        <v>3058</v>
      </c>
      <c r="C31" s="35" t="s">
        <v>3059</v>
      </c>
      <c r="D31" s="35" t="s">
        <v>3045</v>
      </c>
      <c r="E31" s="35">
        <v>10</v>
      </c>
      <c r="F31" s="73" t="s">
        <v>295</v>
      </c>
      <c r="G31" s="35"/>
      <c r="H31" s="35"/>
    </row>
    <row r="32" spans="1:8">
      <c r="A32" s="30">
        <v>9</v>
      </c>
      <c r="B32" s="35" t="s">
        <v>2364</v>
      </c>
      <c r="C32" s="35" t="s">
        <v>3060</v>
      </c>
      <c r="D32" s="35" t="s">
        <v>3045</v>
      </c>
      <c r="E32" s="35">
        <v>12</v>
      </c>
      <c r="F32" s="73" t="s">
        <v>295</v>
      </c>
      <c r="G32" s="35"/>
      <c r="H32" s="35"/>
    </row>
    <row r="33" spans="1:8">
      <c r="A33" s="30">
        <v>10</v>
      </c>
      <c r="B33" s="35" t="s">
        <v>3061</v>
      </c>
      <c r="C33" s="35" t="s">
        <v>3062</v>
      </c>
      <c r="D33" s="35" t="s">
        <v>3045</v>
      </c>
      <c r="E33" s="35">
        <v>15</v>
      </c>
      <c r="F33" s="73" t="s">
        <v>295</v>
      </c>
      <c r="G33" s="35"/>
      <c r="H33" s="35"/>
    </row>
    <row r="34" spans="1:8">
      <c r="A34" s="30">
        <v>11</v>
      </c>
      <c r="B34" s="35" t="s">
        <v>3063</v>
      </c>
      <c r="C34" s="35" t="s">
        <v>3064</v>
      </c>
      <c r="D34" s="35" t="s">
        <v>3045</v>
      </c>
      <c r="E34" s="35">
        <v>7</v>
      </c>
      <c r="F34" s="73" t="s">
        <v>295</v>
      </c>
      <c r="G34" s="35"/>
      <c r="H34" s="35"/>
    </row>
    <row r="35" spans="1:8">
      <c r="A35" s="30">
        <v>12</v>
      </c>
      <c r="B35" s="35" t="s">
        <v>3065</v>
      </c>
      <c r="C35" s="35" t="s">
        <v>3066</v>
      </c>
      <c r="D35" s="35" t="s">
        <v>3045</v>
      </c>
      <c r="E35" s="35">
        <v>5</v>
      </c>
      <c r="F35" s="73" t="s">
        <v>295</v>
      </c>
      <c r="G35" s="35"/>
      <c r="H35" s="35"/>
    </row>
    <row r="36" spans="1:8">
      <c r="A36" s="30">
        <v>13</v>
      </c>
      <c r="B36" s="35" t="s">
        <v>3067</v>
      </c>
      <c r="C36" s="35" t="s">
        <v>3068</v>
      </c>
      <c r="D36" s="35" t="s">
        <v>3045</v>
      </c>
      <c r="E36" s="35">
        <v>8</v>
      </c>
      <c r="F36" s="73" t="s">
        <v>295</v>
      </c>
      <c r="G36" s="35"/>
      <c r="H36" s="35"/>
    </row>
    <row r="37" spans="1:8">
      <c r="A37" s="30">
        <v>14</v>
      </c>
      <c r="B37" s="35" t="s">
        <v>3069</v>
      </c>
      <c r="C37" s="35" t="s">
        <v>3070</v>
      </c>
      <c r="D37" s="35" t="s">
        <v>3045</v>
      </c>
      <c r="E37" s="35">
        <v>9</v>
      </c>
      <c r="F37" s="73" t="s">
        <v>295</v>
      </c>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t="s">
        <v>3075</v>
      </c>
      <c r="G67" s="51"/>
    </row>
    <row r="68" spans="1:7" ht="16" customHeight="1">
      <c r="A68" s="51"/>
      <c r="B68" s="51"/>
      <c r="C68" s="30" t="s">
        <v>368</v>
      </c>
      <c r="D68" s="51" t="str">
        <f>+D4</f>
        <v>M. Ashraf</v>
      </c>
      <c r="E68" s="30" t="s">
        <v>369</v>
      </c>
      <c r="F68" s="107" t="str">
        <f>+E4</f>
        <v>0334-7262420</v>
      </c>
      <c r="G68" s="30" t="s">
        <v>370</v>
      </c>
    </row>
    <row r="69" spans="1:7">
      <c r="A69" s="30" t="s">
        <v>371</v>
      </c>
      <c r="E69" s="50"/>
      <c r="G69" s="50"/>
    </row>
    <row r="70" spans="1:7" ht="16" customHeight="1">
      <c r="A70" s="51"/>
      <c r="B70" s="51"/>
      <c r="C70" s="30" t="s">
        <v>368</v>
      </c>
      <c r="D70" s="107" t="s">
        <v>3077</v>
      </c>
      <c r="E70" s="30" t="s">
        <v>369</v>
      </c>
      <c r="F70" s="107" t="s">
        <v>3076</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10</v>
      </c>
    </row>
    <row r="84" spans="1:7">
      <c r="A84" s="30">
        <v>2</v>
      </c>
      <c r="B84" s="30" t="s">
        <v>397</v>
      </c>
      <c r="E84" s="30" t="s">
        <v>396</v>
      </c>
      <c r="G84" s="35">
        <v>2</v>
      </c>
    </row>
    <row r="85" spans="1:7">
      <c r="A85" s="30">
        <v>3</v>
      </c>
      <c r="B85" s="30" t="s">
        <v>398</v>
      </c>
      <c r="E85" s="30" t="s">
        <v>396</v>
      </c>
      <c r="G85" s="35"/>
    </row>
    <row r="86" spans="1:7">
      <c r="A86" s="30">
        <v>4</v>
      </c>
      <c r="B86" s="30" t="s">
        <v>399</v>
      </c>
      <c r="E86" s="30" t="s">
        <v>396</v>
      </c>
      <c r="G86" s="35"/>
    </row>
    <row r="87" spans="1:7">
      <c r="A87" s="30">
        <v>5</v>
      </c>
      <c r="B87" s="30" t="s">
        <v>400</v>
      </c>
      <c r="E87" s="30" t="s">
        <v>396</v>
      </c>
      <c r="G87" s="35">
        <v>139</v>
      </c>
    </row>
    <row r="88" spans="1:7">
      <c r="A88" s="30">
        <v>6</v>
      </c>
      <c r="B88" s="30" t="s">
        <v>401</v>
      </c>
      <c r="E88" s="30" t="s">
        <v>396</v>
      </c>
      <c r="G88" s="35"/>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3078</v>
      </c>
      <c r="G102" s="50" t="s">
        <v>2248</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200-000000000000}">
      <formula1>"Yes,Some,No"</formula1>
    </dataValidation>
    <dataValidation type="list" allowBlank="1" showInputMessage="1" showErrorMessage="1" sqref="G79" xr:uid="{00000000-0002-0000-3200-000001000000}">
      <formula1>"Yes,Some confusion,No"</formula1>
    </dataValidation>
    <dataValidation type="list" allowBlank="1" showInputMessage="1" showErrorMessage="1" sqref="G77" xr:uid="{00000000-0002-0000-3200-000002000000}">
      <formula1>"Clear,Mixed,Not clear"</formula1>
    </dataValidation>
    <dataValidation type="list" allowBlank="1" showInputMessage="1" showErrorMessage="1" sqref="G76 G78" xr:uid="{00000000-0002-0000-3200-000003000000}">
      <formula1>"Most,Few,None"</formula1>
    </dataValidation>
    <dataValidation type="list" allowBlank="1" showInputMessage="1" showErrorMessage="1" sqref="G75" xr:uid="{00000000-0002-0000-3200-000004000000}">
      <formula1>"Clear,Some,Not clear"</formula1>
    </dataValidation>
    <dataValidation type="custom" allowBlank="1" showInputMessage="1" showErrorMessage="1" sqref="C24:C30" xr:uid="{00000000-0002-0000-3200-000005000000}">
      <formula1>AND(ISNUMBER(--C24),LEN(C24)&gt;=7)</formula1>
    </dataValidation>
    <dataValidation type="decimal" operator="greaterThanOrEqual" allowBlank="1" showInputMessage="1" showErrorMessage="1" sqref="E24:E30" xr:uid="{00000000-0002-0000-3200-000006000000}">
      <formula1>0</formula1>
    </dataValidation>
    <dataValidation type="whole" operator="greaterThanOrEqual" allowBlank="1" showInputMessage="1" showErrorMessage="1" sqref="C6:C8 D15:D21 E6:E8 G6:G8 G15:G21 G83:G88" xr:uid="{00000000-0002-0000-3200-000007000000}">
      <formula1>0</formula1>
    </dataValidation>
  </dataValidations>
  <hyperlinks>
    <hyperlink ref="H4" r:id="rId1" xr:uid="{D94B1AA6-007E-3340-8B54-CE58CEACF0C1}"/>
  </hyperlinks>
  <pageMargins left="0.25" right="0.25" top="0.75" bottom="0.75" header="0.3" footer="0.3"/>
  <pageSetup paperSize="9" orientation="portrait" horizontalDpi="0" verticalDpi="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0000"/>
  </sheetPr>
  <dimension ref="A1:CH46"/>
  <sheetViews>
    <sheetView tabSelected="1" zoomScale="120" zoomScaleNormal="120" workbookViewId="0">
      <pane xSplit="4" ySplit="2" topLeftCell="AO7" activePane="bottomRight" state="frozen"/>
      <selection pane="topRight" activeCell="E1" sqref="E1"/>
      <selection pane="bottomLeft" activeCell="A3" sqref="A3"/>
      <selection pane="bottomRight" activeCell="CE1" sqref="AS1:CE1"/>
    </sheetView>
  </sheetViews>
  <sheetFormatPr baseColWidth="10" defaultRowHeight="15"/>
  <cols>
    <col min="1" max="1" width="2.6640625" customWidth="1"/>
    <col min="2" max="2" width="13.1640625" bestFit="1" customWidth="1"/>
    <col min="3" max="3" width="6.1640625" customWidth="1"/>
    <col min="4" max="4" width="6.5" customWidth="1"/>
    <col min="5" max="5" width="4.5" customWidth="1"/>
    <col min="6" max="6" width="27.1640625" bestFit="1" customWidth="1"/>
    <col min="7" max="8" width="7.83203125" hidden="1" customWidth="1"/>
    <col min="9" max="9" width="9.33203125" hidden="1" customWidth="1"/>
    <col min="10" max="10" width="6.5" style="219" hidden="1" customWidth="1"/>
    <col min="11" max="11" width="6.33203125" style="219" hidden="1" customWidth="1"/>
    <col min="12" max="12" width="8.83203125" style="234" hidden="1" customWidth="1"/>
    <col min="13" max="13" width="4.5" style="219" hidden="1" customWidth="1"/>
    <col min="14" max="14" width="6.83203125" style="219" hidden="1" customWidth="1"/>
    <col min="15" max="15" width="5.1640625" style="219" hidden="1" customWidth="1"/>
    <col min="16" max="16" width="8" style="219" hidden="1" customWidth="1"/>
    <col min="17" max="17" width="6.33203125" style="234" hidden="1" customWidth="1"/>
    <col min="18" max="18" width="6.1640625" style="104" hidden="1" customWidth="1"/>
    <col min="19" max="19" width="6.6640625" hidden="1" customWidth="1"/>
    <col min="20" max="20" width="6.33203125" hidden="1" customWidth="1"/>
    <col min="21" max="21" width="8.83203125" hidden="1" customWidth="1"/>
    <col min="22" max="22" width="7.5" hidden="1" customWidth="1"/>
    <col min="23" max="23" width="9.1640625" hidden="1" customWidth="1"/>
    <col min="24" max="24" width="5.33203125" hidden="1" customWidth="1"/>
    <col min="25" max="25" width="9" hidden="1" customWidth="1"/>
    <col min="26" max="29" width="10.83203125" hidden="1" customWidth="1"/>
    <col min="30" max="30" width="0.1640625" hidden="1" customWidth="1"/>
    <col min="31" max="31" width="6.6640625" customWidth="1"/>
    <col min="32" max="32" width="6.33203125" style="88" customWidth="1"/>
    <col min="33" max="33" width="4.1640625" customWidth="1"/>
    <col min="34" max="34" width="12" customWidth="1"/>
    <col min="35" max="35" width="13.5" customWidth="1"/>
    <col min="36" max="36" width="11.1640625" customWidth="1"/>
    <col min="37" max="37" width="14" customWidth="1"/>
    <col min="38" max="38" width="29.1640625" customWidth="1"/>
    <col min="39" max="39" width="13.6640625" customWidth="1"/>
    <col min="40" max="40" width="14.6640625" bestFit="1" customWidth="1"/>
    <col min="41" max="41" width="7.1640625" customWidth="1"/>
    <col min="42" max="42" width="16.33203125" style="117" customWidth="1"/>
    <col min="43" max="43" width="22.33203125" bestFit="1" customWidth="1"/>
    <col min="44" max="44" width="7" customWidth="1"/>
    <col min="45" max="45" width="6.6640625" customWidth="1"/>
    <col min="46" max="46" width="7.1640625" customWidth="1"/>
    <col min="47" max="47" width="8" customWidth="1"/>
    <col min="48" max="48" width="6.83203125" customWidth="1"/>
    <col min="49" max="49" width="5.1640625" customWidth="1"/>
    <col min="50" max="50" width="7" customWidth="1"/>
    <col min="51" max="51" width="6" bestFit="1" customWidth="1"/>
    <col min="52" max="52" width="6" customWidth="1"/>
    <col min="53" max="53" width="7.6640625" customWidth="1"/>
    <col min="54" max="55" width="7.1640625" customWidth="1"/>
    <col min="56" max="56" width="7" customWidth="1"/>
    <col min="57" max="57" width="7.33203125" customWidth="1"/>
    <col min="58" max="58" width="5.6640625" customWidth="1"/>
    <col min="59" max="59" width="7" customWidth="1"/>
    <col min="60" max="61" width="5.1640625" customWidth="1"/>
    <col min="62" max="62" width="5.33203125" customWidth="1"/>
    <col min="63" max="63" width="5" customWidth="1"/>
    <col min="64" max="64" width="5.5" customWidth="1"/>
    <col min="65" max="65" width="4.83203125" customWidth="1"/>
    <col min="66" max="66" width="4.6640625" customWidth="1"/>
    <col min="67" max="68" width="4.5" customWidth="1"/>
    <col min="69" max="69" width="5.6640625" customWidth="1"/>
    <col min="70" max="70" width="5.5" customWidth="1"/>
    <col min="71" max="71" width="5.83203125" customWidth="1"/>
    <col min="72" max="72" width="4.83203125" customWidth="1"/>
    <col min="73" max="73" width="7.33203125" customWidth="1"/>
    <col min="74" max="74" width="4.83203125" customWidth="1"/>
    <col min="75" max="75" width="5.5" customWidth="1"/>
    <col min="76" max="76" width="4.6640625" bestFit="1" customWidth="1"/>
    <col min="77" max="77" width="6.6640625" style="190" customWidth="1"/>
    <col min="78" max="78" width="4.6640625" style="190" customWidth="1"/>
    <col min="79" max="79" width="7.1640625" style="190" customWidth="1"/>
    <col min="80" max="80" width="5.6640625" style="190" customWidth="1"/>
    <col min="81" max="81" width="8.33203125" style="190" customWidth="1"/>
    <col min="82" max="82" width="6.6640625" customWidth="1"/>
    <col min="83" max="83" width="8.83203125" customWidth="1"/>
    <col min="84" max="84" width="7.5" customWidth="1"/>
    <col min="85" max="85" width="7" customWidth="1"/>
    <col min="86" max="86" width="14" customWidth="1"/>
  </cols>
  <sheetData>
    <row r="1" spans="1:86">
      <c r="A1" t="s">
        <v>133</v>
      </c>
      <c r="J1" s="221">
        <v>267</v>
      </c>
      <c r="K1" s="198" t="s">
        <v>134</v>
      </c>
      <c r="L1" s="157" t="s">
        <v>135</v>
      </c>
      <c r="M1" s="198"/>
      <c r="N1" s="160">
        <f>IFERROR(AVERAGEIF(Z3:Z54,"&gt;0"),11)</f>
        <v>10.341580597735192</v>
      </c>
      <c r="O1" s="199">
        <v>267.38499999999999</v>
      </c>
      <c r="Q1" s="159"/>
      <c r="R1" s="159"/>
      <c r="S1" s="159"/>
      <c r="T1" s="248" t="s">
        <v>136</v>
      </c>
      <c r="U1" s="219"/>
      <c r="V1" s="219"/>
      <c r="W1" s="219"/>
      <c r="X1" s="249" t="s">
        <v>137</v>
      </c>
      <c r="Y1" s="234"/>
      <c r="Z1" s="234"/>
      <c r="AA1" s="159"/>
      <c r="AB1" s="220"/>
      <c r="AC1" s="104"/>
      <c r="AD1" s="104"/>
      <c r="AR1" t="s">
        <v>2508</v>
      </c>
      <c r="AS1" s="105">
        <f t="shared" ref="AS1:BX1" si="0">SUM(AS4:AS43)</f>
        <v>1454</v>
      </c>
      <c r="AT1" s="105">
        <f t="shared" si="0"/>
        <v>1442</v>
      </c>
      <c r="AU1" s="105">
        <f t="shared" si="0"/>
        <v>22128</v>
      </c>
      <c r="AV1" s="105">
        <f t="shared" si="0"/>
        <v>1120</v>
      </c>
      <c r="AW1" s="105">
        <f t="shared" si="0"/>
        <v>968</v>
      </c>
      <c r="AX1" s="105">
        <f t="shared" si="0"/>
        <v>1303</v>
      </c>
      <c r="AY1" s="105">
        <f t="shared" si="0"/>
        <v>136</v>
      </c>
      <c r="AZ1" s="105">
        <f t="shared" si="0"/>
        <v>7</v>
      </c>
      <c r="BA1" s="105">
        <f t="shared" si="0"/>
        <v>21187</v>
      </c>
      <c r="BB1" s="105">
        <f t="shared" si="0"/>
        <v>109</v>
      </c>
      <c r="BC1" s="105">
        <f t="shared" si="0"/>
        <v>110</v>
      </c>
      <c r="BD1" s="105">
        <f t="shared" si="0"/>
        <v>119</v>
      </c>
      <c r="BE1" s="105">
        <f t="shared" si="0"/>
        <v>101</v>
      </c>
      <c r="BF1" s="105">
        <f t="shared" si="0"/>
        <v>108</v>
      </c>
      <c r="BG1" s="105">
        <f t="shared" si="0"/>
        <v>877</v>
      </c>
      <c r="BH1" s="105">
        <f t="shared" si="0"/>
        <v>893</v>
      </c>
      <c r="BI1" s="105">
        <f t="shared" si="0"/>
        <v>1071</v>
      </c>
      <c r="BJ1" s="105">
        <f t="shared" si="0"/>
        <v>884</v>
      </c>
      <c r="BK1" s="105">
        <f t="shared" si="0"/>
        <v>40</v>
      </c>
      <c r="BL1" s="105">
        <f t="shared" si="0"/>
        <v>0</v>
      </c>
      <c r="BM1" s="105">
        <f t="shared" si="0"/>
        <v>0</v>
      </c>
      <c r="BN1" s="105">
        <f t="shared" si="0"/>
        <v>207</v>
      </c>
      <c r="BO1" s="105">
        <f t="shared" si="0"/>
        <v>53</v>
      </c>
      <c r="BP1" s="105">
        <f t="shared" si="0"/>
        <v>80</v>
      </c>
      <c r="BQ1" s="105">
        <f t="shared" si="0"/>
        <v>80</v>
      </c>
      <c r="BR1" s="105">
        <f t="shared" si="0"/>
        <v>0</v>
      </c>
      <c r="BS1" s="105">
        <f t="shared" si="0"/>
        <v>0</v>
      </c>
      <c r="BT1" s="105">
        <f t="shared" si="0"/>
        <v>0</v>
      </c>
      <c r="BU1" s="105">
        <f t="shared" si="0"/>
        <v>265</v>
      </c>
      <c r="BV1" s="105">
        <f t="shared" si="0"/>
        <v>195</v>
      </c>
      <c r="BW1" s="105">
        <f t="shared" si="0"/>
        <v>14</v>
      </c>
      <c r="BX1" s="105">
        <f t="shared" si="0"/>
        <v>0</v>
      </c>
      <c r="BY1" s="190">
        <f>SUM(BY4:BY43)/COUNT(BY4:BY43)</f>
        <v>0.76859296604224625</v>
      </c>
      <c r="BZ1" s="190">
        <f>SUM(BZ4:BZ43)/COUNT(BZ4:BZ43)</f>
        <v>0.65970228093327932</v>
      </c>
      <c r="CA1" s="190">
        <f>SUM(CA4:CA43)/COUNT(CA4:CA43)</f>
        <v>0.89368216940313339</v>
      </c>
      <c r="CB1" s="190">
        <f>SUM(CB4:CB43)/COUNT(CB4:CB43)</f>
        <v>9.732792219118136E-2</v>
      </c>
      <c r="CC1" s="261">
        <f>SUM(CC4:CC43)/COUNT(CC4:CC43)</f>
        <v>5.2901900359527488E-3</v>
      </c>
      <c r="CD1" s="105">
        <f>SUM(CD4:CD43)/COUNT(CD4:CD43)</f>
        <v>14.842832670765659</v>
      </c>
      <c r="CE1" s="105">
        <f>SUM(CE4:CE43)/COUNT(CE4:CE43)</f>
        <v>2.7349999999999981</v>
      </c>
    </row>
    <row r="2" spans="1:86" s="9" customFormat="1" ht="54" customHeight="1">
      <c r="A2" s="152" t="s">
        <v>138</v>
      </c>
      <c r="B2" s="153" t="s">
        <v>139</v>
      </c>
      <c r="C2" s="152" t="s">
        <v>108</v>
      </c>
      <c r="D2" s="152" t="s">
        <v>27</v>
      </c>
      <c r="E2" s="152" t="s">
        <v>109</v>
      </c>
      <c r="F2" s="152" t="s">
        <v>140</v>
      </c>
      <c r="G2" s="152" t="s">
        <v>141</v>
      </c>
      <c r="H2" s="152" t="s">
        <v>142</v>
      </c>
      <c r="I2" s="152" t="s">
        <v>113</v>
      </c>
      <c r="J2" s="154" t="str">
        <f>[1]RAW!G2</f>
        <v>Distance between cities (km)</v>
      </c>
      <c r="K2" s="154" t="str">
        <f>[1]RAW!H2</f>
        <v>Estimated Travel Time (Hours)</v>
      </c>
      <c r="L2" s="154" t="str">
        <f>[1]RAW!I2</f>
        <v>Estimated Fuel Cost (PKR) @ PKR 11/KM</v>
      </c>
      <c r="M2" s="154" t="str">
        <f>[1]RAW!J2</f>
        <v>Remarks about fuel</v>
      </c>
      <c r="N2" s="200" t="str">
        <f>[1]RAW!K2</f>
        <v>Avg Fuel Consumption by Suzuki APV (Km/ltr)</v>
      </c>
      <c r="O2" s="201" t="str">
        <f>[1]RAW!L2</f>
        <v>Actual Milage</v>
      </c>
      <c r="P2" s="201" t="str">
        <f>[1]RAW!M2</f>
        <v>Distance between Coordinates Given</v>
      </c>
      <c r="Q2" s="201" t="str">
        <f>[1]RAW!N2</f>
        <v xml:space="preserve">Difference between cities and Location coordinates </v>
      </c>
      <c r="R2" s="201" t="str">
        <f>[1]RAW!O2</f>
        <v>Vehicle Meeeting Reading</v>
      </c>
      <c r="S2" s="201" t="str">
        <f>[1]RAW!P2</f>
        <v>Additional Unrecorded Distance based on difference between meter Readings and through coordinates</v>
      </c>
      <c r="T2" s="202" t="str">
        <f>[1]RAW!Q2</f>
        <v>Expected Distance through fuel inserts</v>
      </c>
      <c r="U2" s="202" t="str">
        <f>[1]RAW!R2</f>
        <v>Fuel Filled</v>
      </c>
      <c r="V2" s="202" t="str">
        <f>[1]RAW!S2</f>
        <v>Fuel spent in PKR</v>
      </c>
      <c r="W2" s="202" t="str">
        <f>[1]RAW!T2</f>
        <v xml:space="preserve">Amount remin in Fuel </v>
      </c>
      <c r="X2" s="202" t="str">
        <f>[1]RAW!U2</f>
        <v>Fuel in Ltrs</v>
      </c>
      <c r="Y2" s="235" t="str">
        <f>[1]RAW!V2</f>
        <v xml:space="preserve"> Fuel Consumption Estimatted (Ltrs/11KM)</v>
      </c>
      <c r="Z2" s="235" t="str">
        <f>[1]RAW!W2</f>
        <v xml:space="preserve"> Fuel Consumption as per fuel tank filling  expense (KM/Ltr)</v>
      </c>
      <c r="AA2" s="202" t="str">
        <f>[1]RAW!X2</f>
        <v>Fuel Avg Consumption</v>
      </c>
      <c r="AB2" s="202" t="str">
        <f>[1]RAW!Y2</f>
        <v>Fuel Price</v>
      </c>
      <c r="AC2" s="202" t="str">
        <f>[1]RAW!Z2</f>
        <v>Performance / Travel Flag</v>
      </c>
      <c r="AD2" s="228" t="str">
        <f>[1]RAW!AA2</f>
        <v>Visual Fuel Bar (Exp vs Act)</v>
      </c>
      <c r="AE2" s="94" t="s">
        <v>143</v>
      </c>
      <c r="AF2" s="155" t="s">
        <v>144</v>
      </c>
      <c r="AG2" s="94" t="s">
        <v>109</v>
      </c>
      <c r="AH2" s="94" t="s">
        <v>145</v>
      </c>
      <c r="AI2" s="94" t="s">
        <v>146</v>
      </c>
      <c r="AJ2" s="94" t="s">
        <v>147</v>
      </c>
      <c r="AK2" s="94" t="s">
        <v>148</v>
      </c>
      <c r="AL2" s="94" t="s">
        <v>149</v>
      </c>
      <c r="AM2" s="94" t="s">
        <v>150</v>
      </c>
      <c r="AN2" s="94" t="s">
        <v>151</v>
      </c>
      <c r="AO2" s="94" t="s">
        <v>152</v>
      </c>
      <c r="AP2" s="94" t="s">
        <v>153</v>
      </c>
      <c r="AQ2" s="94" t="s">
        <v>154</v>
      </c>
      <c r="AR2" s="94" t="s">
        <v>155</v>
      </c>
      <c r="AS2" s="94" t="s">
        <v>65</v>
      </c>
      <c r="AT2" s="94" t="s">
        <v>156</v>
      </c>
      <c r="AU2" s="94" t="s">
        <v>157</v>
      </c>
      <c r="AV2" s="94" t="s">
        <v>158</v>
      </c>
      <c r="AW2" s="94" t="s">
        <v>159</v>
      </c>
      <c r="AX2" s="94" t="s">
        <v>160</v>
      </c>
      <c r="AY2" s="94" t="s">
        <v>74</v>
      </c>
      <c r="AZ2" s="94" t="s">
        <v>161</v>
      </c>
      <c r="BA2" s="94" t="s">
        <v>162</v>
      </c>
      <c r="BB2" s="94" t="s">
        <v>163</v>
      </c>
      <c r="BC2" s="94" t="s">
        <v>164</v>
      </c>
      <c r="BD2" s="94" t="s">
        <v>165</v>
      </c>
      <c r="BE2" s="94" t="s">
        <v>166</v>
      </c>
      <c r="BF2" s="94" t="s">
        <v>167</v>
      </c>
      <c r="BG2" s="94" t="s">
        <v>168</v>
      </c>
      <c r="BH2" s="94" t="s">
        <v>169</v>
      </c>
      <c r="BI2" s="94" t="s">
        <v>170</v>
      </c>
      <c r="BJ2" s="94" t="s">
        <v>171</v>
      </c>
      <c r="BK2" s="94" t="s">
        <v>172</v>
      </c>
      <c r="BL2" s="94" t="s">
        <v>173</v>
      </c>
      <c r="BM2" s="94" t="s">
        <v>174</v>
      </c>
      <c r="BN2" s="94" t="s">
        <v>175</v>
      </c>
      <c r="BO2" s="94" t="s">
        <v>176</v>
      </c>
      <c r="BP2" s="94" t="s">
        <v>177</v>
      </c>
      <c r="BQ2" s="94" t="s">
        <v>178</v>
      </c>
      <c r="BR2" s="94" t="s">
        <v>179</v>
      </c>
      <c r="BS2" s="94" t="s">
        <v>180</v>
      </c>
      <c r="BT2" s="94" t="s">
        <v>181</v>
      </c>
      <c r="BU2" s="94" t="s">
        <v>182</v>
      </c>
      <c r="BV2" s="94" t="s">
        <v>183</v>
      </c>
      <c r="BW2" s="94" t="s">
        <v>184</v>
      </c>
      <c r="BX2" s="94" t="s">
        <v>185</v>
      </c>
      <c r="BY2" s="191" t="s">
        <v>186</v>
      </c>
      <c r="BZ2" s="191" t="s">
        <v>55</v>
      </c>
      <c r="CA2" s="191" t="s">
        <v>56</v>
      </c>
      <c r="CB2" s="191" t="s">
        <v>58</v>
      </c>
      <c r="CC2" s="191" t="s">
        <v>59</v>
      </c>
      <c r="CD2" s="94" t="s">
        <v>187</v>
      </c>
      <c r="CE2" s="93" t="s">
        <v>188</v>
      </c>
      <c r="CF2" s="93" t="s">
        <v>189</v>
      </c>
      <c r="CG2" s="93" t="s">
        <v>190</v>
      </c>
      <c r="CH2" s="262" t="s">
        <v>191</v>
      </c>
    </row>
    <row r="3" spans="1:86" ht="26" customHeight="1">
      <c r="A3" s="7">
        <v>0</v>
      </c>
      <c r="B3" s="229" t="s">
        <v>114</v>
      </c>
      <c r="C3" s="11" t="s">
        <v>114</v>
      </c>
      <c r="D3" s="18">
        <v>45984</v>
      </c>
      <c r="E3" s="15" t="str">
        <f>+TEXT(D7,"DDD")</f>
        <v>Sat</v>
      </c>
      <c r="F3" s="95"/>
      <c r="G3" s="95"/>
      <c r="H3" s="95"/>
      <c r="I3" s="24" t="s">
        <v>192</v>
      </c>
      <c r="J3" s="222">
        <f>[1]RAW!G3</f>
        <v>0</v>
      </c>
      <c r="K3" s="203" t="str">
        <f>[1]RAW!H3</f>
        <v/>
      </c>
      <c r="L3" s="156" t="str">
        <f>[1]RAW!I3</f>
        <v/>
      </c>
      <c r="M3" s="203">
        <f>[1]RAW!J3</f>
        <v>0</v>
      </c>
      <c r="N3" s="203">
        <f>[1]RAW!K3</f>
        <v>11</v>
      </c>
      <c r="O3" s="147" t="str">
        <f>[1]RAW!L3</f>
        <v/>
      </c>
      <c r="P3" s="147">
        <f>[1]RAW!M3</f>
        <v>0</v>
      </c>
      <c r="Q3" s="147" t="str">
        <f>[1]RAW!N3</f>
        <v/>
      </c>
      <c r="R3" s="147">
        <f>[1]RAW!O3</f>
        <v>0</v>
      </c>
      <c r="S3" s="147">
        <f>[1]RAW!P3</f>
        <v>0</v>
      </c>
      <c r="T3" s="185">
        <f>[1]RAW!Q3</f>
        <v>399.9</v>
      </c>
      <c r="U3" s="147">
        <f>[1]RAW!R3</f>
        <v>10000</v>
      </c>
      <c r="V3" s="147" t="str">
        <f>[1]RAW!S3</f>
        <v/>
      </c>
      <c r="W3" s="147">
        <f>[1]RAW!T3</f>
        <v>10000</v>
      </c>
      <c r="X3" s="147">
        <f>[1]RAW!U3</f>
        <v>37.41534777565758</v>
      </c>
      <c r="Y3" s="236" t="str">
        <f>[1]RAW!V3</f>
        <v/>
      </c>
      <c r="Z3" s="237">
        <f>[1]RAW!W3</f>
        <v>10.688127299999998</v>
      </c>
      <c r="AA3" s="175">
        <f>[1]RAW!X3</f>
        <v>0.31187270000000211</v>
      </c>
      <c r="AB3" s="147">
        <f>[1]RAW!Y3</f>
        <v>267.27</v>
      </c>
      <c r="AC3" s="147" t="str">
        <f>[1]RAW!Z3</f>
        <v/>
      </c>
      <c r="AD3" s="149" t="str">
        <f>[1]RAW!AA3</f>
        <v/>
      </c>
      <c r="AF3" s="88">
        <v>45984</v>
      </c>
      <c r="AQ3" t="s">
        <v>2329</v>
      </c>
    </row>
    <row r="4" spans="1:86" ht="26" customHeight="1">
      <c r="A4" s="20">
        <v>1</v>
      </c>
      <c r="B4" s="230"/>
      <c r="C4" s="26" t="s">
        <v>116</v>
      </c>
      <c r="D4" s="22">
        <v>45985</v>
      </c>
      <c r="E4" s="86" t="str">
        <f>+TEXT(D4,"DDD")</f>
        <v>Mon</v>
      </c>
      <c r="F4" s="91" t="str">
        <f>+D1S1!B$4</f>
        <v>Ameen khan Chacharr</v>
      </c>
      <c r="G4" s="91"/>
      <c r="H4" s="91"/>
      <c r="I4" s="91"/>
      <c r="J4" s="223">
        <f>[1]RAW!G4</f>
        <v>250</v>
      </c>
      <c r="K4" s="204">
        <f>[1]RAW!H4</f>
        <v>4.166666666666667</v>
      </c>
      <c r="L4" s="204">
        <f>[1]RAW!I4</f>
        <v>0</v>
      </c>
      <c r="M4" s="205">
        <f>[1]RAW!J4</f>
        <v>0</v>
      </c>
      <c r="N4" s="205">
        <f>[1]RAW!K4</f>
        <v>11</v>
      </c>
      <c r="O4" s="206" t="str">
        <f>[1]RAW!L4</f>
        <v/>
      </c>
      <c r="P4" s="207">
        <f>[1]RAW!M4</f>
        <v>239.52</v>
      </c>
      <c r="Q4" s="207">
        <f>[1]RAW!N4</f>
        <v>-10.47999999999999</v>
      </c>
      <c r="R4" s="208">
        <f>[1]RAW!O4</f>
        <v>284.3</v>
      </c>
      <c r="S4" s="208">
        <f>[1]RAW!P4</f>
        <v>47.28</v>
      </c>
      <c r="T4" s="151" t="str">
        <f>[1]RAW!Q4</f>
        <v/>
      </c>
      <c r="U4" s="148">
        <f>[1]RAW!R4</f>
        <v>0</v>
      </c>
      <c r="V4" s="149">
        <f>[1]RAW!S4</f>
        <v>5819.6827636363641</v>
      </c>
      <c r="W4" s="149">
        <f>[1]RAW!T4</f>
        <v>4180.3172363636359</v>
      </c>
      <c r="X4" s="207" t="str">
        <f>[1]RAW!U4</f>
        <v/>
      </c>
      <c r="Y4" s="240">
        <f>[1]RAW!V4</f>
        <v>21.774545454545457</v>
      </c>
      <c r="Z4" s="240">
        <f>[1]RAW!W4</f>
        <v>11</v>
      </c>
      <c r="AA4" s="175">
        <f>[1]RAW!X4</f>
        <v>0</v>
      </c>
      <c r="AB4" s="207">
        <f>[1]RAW!Y4</f>
        <v>0</v>
      </c>
      <c r="AC4" s="207" t="str">
        <f>[1]RAW!Z4</f>
        <v>Over Fuel</v>
      </c>
      <c r="AD4" s="207" t="str">
        <f>[1]RAW!AA4</f>
        <v/>
      </c>
      <c r="AE4" s="112" t="s">
        <v>193</v>
      </c>
      <c r="AF4" s="127">
        <f>D1S1!$F$1</f>
        <v>45985</v>
      </c>
      <c r="AG4" s="112">
        <f>D1S1!$H$1</f>
        <v>1</v>
      </c>
      <c r="AH4" s="112" t="str">
        <f>D1S1!$D$70</f>
        <v>Sadiq Hussain</v>
      </c>
      <c r="AI4" s="112" t="str">
        <f>D1S1!$F$70</f>
        <v>0301-2124357</v>
      </c>
      <c r="AJ4" s="112" t="str">
        <f>D1S1!$D$4</f>
        <v>Hakim Ali Chachar</v>
      </c>
      <c r="AK4" s="112" t="str">
        <f>D1S1!$E$4</f>
        <v xml:space="preserve"> 0306-8250645</v>
      </c>
      <c r="AL4" s="112" t="str">
        <f>D1S1!$F$4</f>
        <v>Amar Lal, Amar Lal Pesticides</v>
      </c>
      <c r="AM4" s="112" t="str">
        <f t="shared" ref="AM4:AM26" si="1">IFERROR(_xlfn.TEXTBEFORE(AL4,","), " ")</f>
        <v>Amar Lal</v>
      </c>
      <c r="AN4" s="112" t="str">
        <f>D1S1!$G$4</f>
        <v>0300-3263827</v>
      </c>
      <c r="AO4" s="112">
        <f>D1S1!$D$2</f>
        <v>0</v>
      </c>
      <c r="AP4" s="128" t="str">
        <f>D1S1!$B$4</f>
        <v>Ameen khan Chacharr</v>
      </c>
      <c r="AQ4" s="112" t="str">
        <f>D1S1!$H$4</f>
        <v>28°09'13.2"N 69°48'59.7"E</v>
      </c>
      <c r="AR4" s="112" t="str">
        <f>D1S1!$C$4</f>
        <v>Ubaro</v>
      </c>
      <c r="AS4" s="112">
        <f>D1S1!$C$6</f>
        <v>29</v>
      </c>
      <c r="AT4" s="112">
        <f>D1S1!$E$6</f>
        <v>29</v>
      </c>
      <c r="AU4" s="112">
        <f>D1S1!$H$6</f>
        <v>1002</v>
      </c>
      <c r="AV4" s="112">
        <f>D1S1!$C$7</f>
        <v>22</v>
      </c>
      <c r="AW4" s="112">
        <f>D1S1!$E$7</f>
        <v>18</v>
      </c>
      <c r="AX4" s="112">
        <f>D1S1!$H$7</f>
        <v>26</v>
      </c>
      <c r="AY4" s="112">
        <f>D1S1!$C$8</f>
        <v>3</v>
      </c>
      <c r="AZ4" s="112">
        <f>D1S1!$E$8</f>
        <v>0</v>
      </c>
      <c r="BA4" s="112">
        <f>D1S1!$H$8</f>
        <v>929</v>
      </c>
      <c r="BB4" s="112">
        <f>D1S1!$B$11</f>
        <v>3</v>
      </c>
      <c r="BC4" s="112">
        <f>D1S1!$C$11</f>
        <v>3</v>
      </c>
      <c r="BD4" s="112">
        <f>D1S1!$D$11</f>
        <v>3</v>
      </c>
      <c r="BE4" s="112">
        <f>D1S1!$E$11</f>
        <v>3</v>
      </c>
      <c r="BF4" s="112">
        <f>D1S1!$F$11</f>
        <v>3</v>
      </c>
      <c r="BG4" s="112">
        <f>D1S1!$D$15</f>
        <v>20</v>
      </c>
      <c r="BH4" s="112">
        <f>D1S1!$D$16</f>
        <v>22</v>
      </c>
      <c r="BI4" s="112">
        <f>D1S1!$D$17</f>
        <v>28</v>
      </c>
      <c r="BJ4" s="112">
        <f>D1S1!$D$18</f>
        <v>18</v>
      </c>
      <c r="BK4" s="112">
        <f>D1S1!$D$19</f>
        <v>0</v>
      </c>
      <c r="BL4" s="112">
        <f>D1S1!$D$20</f>
        <v>0</v>
      </c>
      <c r="BM4" s="112">
        <f>D1S1!$D$21</f>
        <v>0</v>
      </c>
      <c r="BN4" s="112">
        <f>D1S1!$H$15</f>
        <v>0</v>
      </c>
      <c r="BO4" s="112">
        <f>D1S1!$H$16</f>
        <v>0</v>
      </c>
      <c r="BP4" s="112">
        <f>D1S1!$H$17</f>
        <v>0</v>
      </c>
      <c r="BQ4" s="112">
        <f>D1S1!$H$18</f>
        <v>0</v>
      </c>
      <c r="BR4" s="112">
        <f>D1S1!$H$19</f>
        <v>0</v>
      </c>
      <c r="BS4" s="112">
        <f>D1S1!$H$20</f>
        <v>0</v>
      </c>
      <c r="BT4" s="112">
        <f>D1S1!$H$21</f>
        <v>0</v>
      </c>
      <c r="BU4" s="112">
        <f>COUNTA( D1S1!$B$24:$B$30)</f>
        <v>7</v>
      </c>
      <c r="BV4" s="112">
        <f>COUNTIF(D1S1!$F$24:$F$30,"Yes")+COUNTIF(D1S1!$F$24:$F$30,"""")+COUNTIF(D1S1!$F$24:$F$30,"'")</f>
        <v>7</v>
      </c>
      <c r="BW4" s="112">
        <f>COUNTIF(D1S1!$F$24:$F$30,"Maybe")+COUNTIF(D1S1!$F$24:$F$30,"May be")</f>
        <v>0</v>
      </c>
      <c r="BX4" s="112">
        <f>COUNTIF( D1S1!$F$24:$F$30,"No")</f>
        <v>0</v>
      </c>
      <c r="BY4" s="190">
        <f t="shared" ref="BY4:BY21" si="2">IF(AS4=0,"",AV4/AS4)</f>
        <v>0.75862068965517238</v>
      </c>
      <c r="BZ4" s="190">
        <f t="shared" ref="BZ4:BZ21" si="3">IF(AS4=0,"",AW4/AS4)</f>
        <v>0.62068965517241381</v>
      </c>
      <c r="CA4" s="190">
        <f t="shared" ref="CA4:CA21" si="4">IF(AS4=0,"",AX4/AS4)</f>
        <v>0.89655172413793105</v>
      </c>
      <c r="CB4" s="190">
        <f t="shared" ref="CB4:CB21" si="5">IF(AS4=0,"",AY4/AS4)</f>
        <v>0.10344827586206896</v>
      </c>
      <c r="CC4" s="190">
        <f t="shared" ref="CC4:CC21" si="6">IF(AS4=0,"",AZ4/AS4)</f>
        <v>0</v>
      </c>
      <c r="CD4" s="112">
        <f>IF(AT4=0,"",BA4/AT4)</f>
        <v>32.03448275862069</v>
      </c>
      <c r="CE4" s="112">
        <f t="shared" ref="CE4:CE26" si="7">IFERROR(AVERAGE(BB4:BF4),"")</f>
        <v>3</v>
      </c>
      <c r="CF4" s="112" t="str">
        <f t="shared" ref="CF4:CF26" si="8">IF(SUM(BG4:BM4)=0,"",INDEX($BG$2:$BM$2, MATCH(MAX(BG4:BM4), BG4:BM4, 0)))</f>
        <v>Reason to use: Have Trust in Bayer</v>
      </c>
      <c r="CG4" s="129" t="str">
        <f t="shared" ref="CG4:CG26" si="9">IF(SUM(BN4:BT4)=0,"",INDEX($BN$2:$BT$2, MATCH(MAX(BN4:BT4), BN4:BT4, 0)))</f>
        <v/>
      </c>
      <c r="CH4" s="104" t="str">
        <f ca="1">IFERROR(_xludf.TEXTJOIN(", ",TRUE,INDIRECT(AE4&amp;"!$G$24:$G$30")),"")</f>
        <v/>
      </c>
    </row>
    <row r="5" spans="1:86" ht="26" customHeight="1">
      <c r="A5" s="25"/>
      <c r="B5" s="231"/>
      <c r="C5" s="10"/>
      <c r="D5" s="17"/>
      <c r="E5" s="14"/>
      <c r="F5" s="5" t="str">
        <f>D1S2!B$4</f>
        <v xml:space="preserve">Naseer Dhondo </v>
      </c>
      <c r="G5" s="5"/>
      <c r="H5" s="5"/>
      <c r="I5" s="5"/>
      <c r="J5" s="224">
        <f>[1]RAW!G5</f>
        <v>0</v>
      </c>
      <c r="K5" s="209" t="str">
        <f>[1]RAW!H5</f>
        <v/>
      </c>
      <c r="L5" s="209" t="str">
        <f>[1]RAW!I5</f>
        <v/>
      </c>
      <c r="M5" s="210">
        <f>[1]RAW!J5</f>
        <v>0</v>
      </c>
      <c r="N5" s="210">
        <f>[1]RAW!K5</f>
        <v>11</v>
      </c>
      <c r="O5" s="150" t="str">
        <f>[1]RAW!L5</f>
        <v/>
      </c>
      <c r="P5" s="150">
        <f>[1]RAW!M5</f>
        <v>2.5</v>
      </c>
      <c r="Q5" s="150" t="str">
        <f>[1]RAW!N5</f>
        <v/>
      </c>
      <c r="R5" s="150">
        <f>[1]RAW!O5</f>
        <v>0</v>
      </c>
      <c r="S5" s="150" t="str">
        <f>[1]RAW!P5</f>
        <v/>
      </c>
      <c r="T5" s="186" t="str">
        <f>[1]RAW!Q5</f>
        <v/>
      </c>
      <c r="U5" s="150">
        <f>[1]RAW!R5</f>
        <v>0</v>
      </c>
      <c r="V5" s="150">
        <f>[1]RAW!S5</f>
        <v>60.74318181818181</v>
      </c>
      <c r="W5" s="150">
        <f>[1]RAW!T5</f>
        <v>4119.5740545454537</v>
      </c>
      <c r="X5" s="150" t="str">
        <f>[1]RAW!U5</f>
        <v/>
      </c>
      <c r="Y5" s="239">
        <f>[1]RAW!V5</f>
        <v>0.22727272727272727</v>
      </c>
      <c r="Z5" s="240">
        <f>[1]RAW!W5</f>
        <v>11</v>
      </c>
      <c r="AA5" s="175">
        <f>[1]RAW!X5</f>
        <v>0</v>
      </c>
      <c r="AB5" s="150">
        <f>[1]RAW!Y5</f>
        <v>0</v>
      </c>
      <c r="AC5" s="150" t="str">
        <f>[1]RAW!Z5</f>
        <v>Over Fuel</v>
      </c>
      <c r="AD5" s="150" t="str">
        <f>[1]RAW!AA5</f>
        <v/>
      </c>
      <c r="AE5" s="113" t="s">
        <v>194</v>
      </c>
      <c r="AF5" s="133">
        <f>D1S2!$F$1</f>
        <v>45985</v>
      </c>
      <c r="AG5" s="113">
        <f>D1S2!$H$1</f>
        <v>1</v>
      </c>
      <c r="AH5" s="113" t="str">
        <f>D1S2!$D$70</f>
        <v>Jam Wali</v>
      </c>
      <c r="AI5" s="113" t="str">
        <f>D1S2!$F$70</f>
        <v>0300 - 3267636</v>
      </c>
      <c r="AJ5" s="113" t="str">
        <f>D1S2!$D$4</f>
        <v>Jam Wali Dhino</v>
      </c>
      <c r="AK5" s="113" t="str">
        <f>D1S2!$E$4</f>
        <v>0300-3267636</v>
      </c>
      <c r="AL5" s="113" t="str">
        <f>D1S2!$F$4</f>
        <v>Amar Lal, Amar Lal Pesticides</v>
      </c>
      <c r="AM5" s="113" t="str">
        <f t="shared" si="1"/>
        <v>Amar Lal</v>
      </c>
      <c r="AN5" s="113" t="str">
        <f>D1S2!$G$4</f>
        <v>0300-3263827</v>
      </c>
      <c r="AO5" s="113">
        <f>D1S2!$D$2</f>
        <v>0</v>
      </c>
      <c r="AP5" s="134" t="str">
        <f>D1S2!$B$4</f>
        <v xml:space="preserve">Naseer Dhondo </v>
      </c>
      <c r="AQ5" s="113" t="str">
        <f>D1S2!$H$4</f>
        <v>28°08'04.8"N 69°50'12.1"E</v>
      </c>
      <c r="AR5" s="113" t="str">
        <f>D1S2!$C$4</f>
        <v>Ubaro</v>
      </c>
      <c r="AS5" s="113">
        <f>D1S2!$C$6</f>
        <v>41</v>
      </c>
      <c r="AT5" s="113">
        <f>D1S2!$E$6</f>
        <v>40</v>
      </c>
      <c r="AU5" s="113">
        <f>D1S2!$H$6</f>
        <v>1414</v>
      </c>
      <c r="AV5" s="113">
        <f>D1S2!$C$7</f>
        <v>35</v>
      </c>
      <c r="AW5" s="113">
        <f>D1S2!$E$7</f>
        <v>20</v>
      </c>
      <c r="AX5" s="113">
        <f>D1S2!$H$7</f>
        <v>33</v>
      </c>
      <c r="AY5" s="113">
        <f>D1S2!$C$8</f>
        <v>8</v>
      </c>
      <c r="AZ5" s="113">
        <f>D1S2!$E$8</f>
        <v>0</v>
      </c>
      <c r="BA5" s="113">
        <f>D1S2!$H$8</f>
        <v>1371</v>
      </c>
      <c r="BB5" s="113">
        <f>D1S2!$B$11</f>
        <v>3</v>
      </c>
      <c r="BC5" s="113">
        <f>D1S2!$C$11</f>
        <v>3</v>
      </c>
      <c r="BD5" s="113">
        <f>D1S2!$D$11</f>
        <v>3</v>
      </c>
      <c r="BE5" s="113">
        <f>D1S2!$E$11</f>
        <v>3</v>
      </c>
      <c r="BF5" s="113">
        <f>D1S2!$F$11</f>
        <v>2</v>
      </c>
      <c r="BG5" s="113">
        <f>D1S2!$D$15</f>
        <v>30</v>
      </c>
      <c r="BH5" s="113">
        <f>D1S2!$D$16</f>
        <v>20</v>
      </c>
      <c r="BI5" s="113">
        <f>D1S2!$D$17</f>
        <v>41</v>
      </c>
      <c r="BJ5" s="113">
        <f>D1S2!$D$18</f>
        <v>20</v>
      </c>
      <c r="BK5" s="113">
        <f>D1S2!$D$19</f>
        <v>0</v>
      </c>
      <c r="BL5" s="113">
        <f>D1S2!$D$20</f>
        <v>0</v>
      </c>
      <c r="BM5" s="113">
        <f>D1S2!$D$21</f>
        <v>0</v>
      </c>
      <c r="BN5" s="113">
        <f>D1S2!$H$15</f>
        <v>0</v>
      </c>
      <c r="BO5" s="113">
        <f>D1S2!$H$16</f>
        <v>0</v>
      </c>
      <c r="BP5" s="113">
        <f>D1S2!$H$17</f>
        <v>0</v>
      </c>
      <c r="BQ5" s="113">
        <f>D1S2!$H$18</f>
        <v>0</v>
      </c>
      <c r="BR5" s="113">
        <f>D1S2!$H$19</f>
        <v>0</v>
      </c>
      <c r="BS5" s="113">
        <f>D1S2!$H$20</f>
        <v>0</v>
      </c>
      <c r="BT5" s="113">
        <f>D1S2!$H$21</f>
        <v>0</v>
      </c>
      <c r="BU5" s="113">
        <f>COUNTA( D1S2!$B$24:$B$30)</f>
        <v>7</v>
      </c>
      <c r="BV5" s="113">
        <f>COUNTIF(D1S2!$F$24:$F$30,"Yes")+COUNTIF(D1S2!$F$24:$F$30,"""")+COUNTIF(D1S2!$F$24:$F$30,"'")</f>
        <v>7</v>
      </c>
      <c r="BW5" s="113">
        <f>COUNTIF(D1S2!$F$24:$F$30,"Maybe")+COUNTIF(D1S2!$F$24:$F$30,"May be")</f>
        <v>0</v>
      </c>
      <c r="BX5" s="113">
        <f>COUNTIF( D1S2!$F$24:$F$30,"No")</f>
        <v>0</v>
      </c>
      <c r="BY5" s="190">
        <f t="shared" si="2"/>
        <v>0.85365853658536583</v>
      </c>
      <c r="BZ5" s="190">
        <f t="shared" si="3"/>
        <v>0.48780487804878048</v>
      </c>
      <c r="CA5" s="190">
        <f t="shared" si="4"/>
        <v>0.80487804878048785</v>
      </c>
      <c r="CB5" s="190">
        <f t="shared" si="5"/>
        <v>0.1951219512195122</v>
      </c>
      <c r="CC5" s="190">
        <f t="shared" si="6"/>
        <v>0</v>
      </c>
      <c r="CD5" s="113">
        <f t="shared" ref="CD5:CD21" si="10">IF(AT5=0,"",BA5/AT5)</f>
        <v>34.274999999999999</v>
      </c>
      <c r="CE5" s="113">
        <f t="shared" si="7"/>
        <v>2.8</v>
      </c>
      <c r="CF5" s="113" t="str">
        <f t="shared" si="8"/>
        <v>Reason to use: Have Trust in Bayer</v>
      </c>
      <c r="CG5" s="135" t="str">
        <f t="shared" si="9"/>
        <v/>
      </c>
      <c r="CH5" s="104" t="str">
        <f ca="1">IFERROR(_xludf.TEXTJOIN(", ",TRUE,INDIRECT(AE5&amp;"!$G$24:$G$30")),"")</f>
        <v/>
      </c>
    </row>
    <row r="6" spans="1:86" ht="26" customHeight="1">
      <c r="A6" s="24">
        <v>2</v>
      </c>
      <c r="B6" s="232" t="s">
        <v>116</v>
      </c>
      <c r="C6" s="11" t="s">
        <v>117</v>
      </c>
      <c r="D6" s="18">
        <v>45986</v>
      </c>
      <c r="E6" s="15" t="str">
        <f>+TEXT(D6,"DDD")</f>
        <v>Tue</v>
      </c>
      <c r="F6" s="91" t="str">
        <f>+D2S1!B$4</f>
        <v>Matal Mahar</v>
      </c>
      <c r="G6" s="7"/>
      <c r="H6" s="7"/>
      <c r="I6" s="7"/>
      <c r="J6" s="225">
        <f>[1]RAW!G6</f>
        <v>13</v>
      </c>
      <c r="K6" s="211">
        <f>[1]RAW!H6</f>
        <v>0.21666666666666667</v>
      </c>
      <c r="L6" s="204">
        <f>[1]RAW!I6</f>
        <v>0</v>
      </c>
      <c r="M6" s="212">
        <f>[1]RAW!J6</f>
        <v>0</v>
      </c>
      <c r="N6" s="212">
        <f>[1]RAW!K6</f>
        <v>11</v>
      </c>
      <c r="O6" s="159" t="str">
        <f>[1]RAW!L6</f>
        <v/>
      </c>
      <c r="P6" s="207">
        <f>[1]RAW!M6</f>
        <v>14.65</v>
      </c>
      <c r="Q6" s="207">
        <f>[1]RAW!N6</f>
        <v>1.6500000000000004</v>
      </c>
      <c r="R6" s="207">
        <f>[1]RAW!O6</f>
        <v>382.9</v>
      </c>
      <c r="S6" s="208">
        <f>[1]RAW!P6</f>
        <v>87.269999999999953</v>
      </c>
      <c r="T6" s="151" t="str">
        <f>[1]RAW!Q6</f>
        <v/>
      </c>
      <c r="U6" s="207">
        <f>[1]RAW!R6</f>
        <v>0</v>
      </c>
      <c r="V6" s="149">
        <f>[1]RAW!S6</f>
        <v>355.95504545454543</v>
      </c>
      <c r="W6" s="149">
        <f>[1]RAW!T6</f>
        <v>3763.6190090909081</v>
      </c>
      <c r="X6" s="207" t="str">
        <f>[1]RAW!U6</f>
        <v/>
      </c>
      <c r="Y6" s="240">
        <f>[1]RAW!V6</f>
        <v>1.3318181818181818</v>
      </c>
      <c r="Z6" s="240">
        <f>[1]RAW!W6</f>
        <v>11</v>
      </c>
      <c r="AA6" s="175">
        <f>[1]RAW!X6</f>
        <v>0</v>
      </c>
      <c r="AB6" s="207">
        <f>[1]RAW!Y6</f>
        <v>0</v>
      </c>
      <c r="AC6" s="207" t="str">
        <f>[1]RAW!Z6</f>
        <v>Over Fuel</v>
      </c>
      <c r="AD6" s="207" t="str">
        <f>[1]RAW!AA6</f>
        <v/>
      </c>
      <c r="AE6" s="104" t="s">
        <v>195</v>
      </c>
      <c r="AF6" s="116">
        <f>D2S1!$F$1</f>
        <v>45986</v>
      </c>
      <c r="AG6" s="104">
        <f>D2S1!$H$1</f>
        <v>2</v>
      </c>
      <c r="AH6" s="104" t="str">
        <f>D2S1!$D$70</f>
        <v>waqar Ahmad</v>
      </c>
      <c r="AI6" s="104" t="str">
        <f>D2S1!$F$70</f>
        <v>0311-2121427</v>
      </c>
      <c r="AJ6" s="104" t="str">
        <f>D2S1!$D$4</f>
        <v>M. Moosa</v>
      </c>
      <c r="AK6" s="104" t="str">
        <f>D2S1!$E$4</f>
        <v xml:space="preserve"> 0300-3660064</v>
      </c>
      <c r="AL6" s="104" t="str">
        <f>D2S1!$F$4</f>
        <v>Papu Ram, New Darvaish Pesicide</v>
      </c>
      <c r="AM6" s="104" t="str">
        <f t="shared" si="1"/>
        <v>Papu Ram</v>
      </c>
      <c r="AN6" s="104" t="str">
        <f>D2S1!$G$4</f>
        <v>0333-7248105</v>
      </c>
      <c r="AO6" s="104">
        <f>D2S1!$D$2</f>
        <v>0</v>
      </c>
      <c r="AP6" s="118" t="str">
        <f>D2S1!$B$4</f>
        <v>Matal Mahar</v>
      </c>
      <c r="AQ6" s="104" t="str">
        <f>D2S1!$H$4</f>
        <v>28°01'58.2"N 69°42'14.7"E</v>
      </c>
      <c r="AR6" s="104" t="str">
        <f>D2S1!$C$4</f>
        <v>Dharki</v>
      </c>
      <c r="AS6" s="104">
        <f>D2S1!$C$6</f>
        <v>30</v>
      </c>
      <c r="AT6" s="104">
        <f>D2S1!$E$6</f>
        <v>30</v>
      </c>
      <c r="AU6" s="104">
        <f>D2S1!$H$6</f>
        <v>750</v>
      </c>
      <c r="AV6" s="104">
        <f>D2S1!$C$7</f>
        <v>21</v>
      </c>
      <c r="AW6" s="104">
        <f>D2S1!$E$7</f>
        <v>19</v>
      </c>
      <c r="AX6" s="104">
        <f>D2S1!$H$7</f>
        <v>27</v>
      </c>
      <c r="AY6" s="104">
        <f>D2S1!$C$8</f>
        <v>3</v>
      </c>
      <c r="AZ6" s="104">
        <f>D2S1!$E$8</f>
        <v>0</v>
      </c>
      <c r="BA6" s="104">
        <f>D2S1!$H$8</f>
        <v>700</v>
      </c>
      <c r="BB6" s="104">
        <f>D2S1!$B$11</f>
        <v>3</v>
      </c>
      <c r="BC6" s="104">
        <f>D2S1!$C$11</f>
        <v>3</v>
      </c>
      <c r="BD6" s="104">
        <f>D2S1!$D$11</f>
        <v>3</v>
      </c>
      <c r="BE6" s="104">
        <f>D2S1!$E$11</f>
        <v>3</v>
      </c>
      <c r="BF6" s="104">
        <f>D2S1!$F$11</f>
        <v>3</v>
      </c>
      <c r="BG6" s="104">
        <f>D2S1!$D$15</f>
        <v>17</v>
      </c>
      <c r="BH6" s="104">
        <f>D2S1!$D$16</f>
        <v>15</v>
      </c>
      <c r="BI6" s="104">
        <f>D2S1!$D$17</f>
        <v>28</v>
      </c>
      <c r="BJ6" s="104">
        <f>D2S1!$D$18</f>
        <v>19</v>
      </c>
      <c r="BK6" s="104">
        <f>D2S1!$D$19</f>
        <v>0</v>
      </c>
      <c r="BL6" s="104">
        <f>D2S1!$D$20</f>
        <v>0</v>
      </c>
      <c r="BM6" s="104">
        <f>D2S1!$D$21</f>
        <v>0</v>
      </c>
      <c r="BN6" s="104">
        <f>D2S1!$H$15</f>
        <v>0</v>
      </c>
      <c r="BO6" s="104">
        <f>D2S1!$H$16</f>
        <v>0</v>
      </c>
      <c r="BP6" s="104">
        <f>D2S1!$H$17</f>
        <v>0</v>
      </c>
      <c r="BQ6" s="104">
        <f>D2S1!$H$18</f>
        <v>0</v>
      </c>
      <c r="BR6" s="104">
        <f>D2S1!$H$19</f>
        <v>0</v>
      </c>
      <c r="BS6" s="104">
        <f>D2S1!$H$20</f>
        <v>0</v>
      </c>
      <c r="BT6" s="104">
        <f>D2S1!$H$21</f>
        <v>0</v>
      </c>
      <c r="BU6" s="104">
        <f>COUNTA( D2S1!$B$24:$B$30)</f>
        <v>7</v>
      </c>
      <c r="BV6" s="104">
        <f>COUNTIF(D2S1!$F$24:$F$30,"Yes")+COUNTIF(D2S1!$F$24:$F$30,"""")+COUNTIF(D2S1!$F$24:$F$30,"'")</f>
        <v>6</v>
      </c>
      <c r="BW6" s="104">
        <f>COUNTIF(D2S1!$F$24:$F$30,"Maybe")+COUNTIF(D2S1!$F$24:$F$30,"May be")</f>
        <v>1</v>
      </c>
      <c r="BX6" s="104">
        <f>COUNTIF( D2S1!$F$24:$F$30,"No")</f>
        <v>0</v>
      </c>
      <c r="BY6" s="190">
        <f t="shared" si="2"/>
        <v>0.7</v>
      </c>
      <c r="BZ6" s="190">
        <f t="shared" si="3"/>
        <v>0.6333333333333333</v>
      </c>
      <c r="CA6" s="190">
        <f t="shared" si="4"/>
        <v>0.9</v>
      </c>
      <c r="CB6" s="190">
        <f t="shared" si="5"/>
        <v>0.1</v>
      </c>
      <c r="CC6" s="190">
        <f t="shared" si="6"/>
        <v>0</v>
      </c>
      <c r="CD6" s="104">
        <f t="shared" si="10"/>
        <v>23.333333333333332</v>
      </c>
      <c r="CE6" s="104">
        <f t="shared" si="7"/>
        <v>3</v>
      </c>
      <c r="CF6" s="104" t="str">
        <f t="shared" si="8"/>
        <v>Reason to use: Have Trust in Bayer</v>
      </c>
      <c r="CG6" s="104" t="str">
        <f t="shared" si="9"/>
        <v/>
      </c>
      <c r="CH6" s="104" t="str">
        <f ca="1">IFERROR(_xludf.TEXTJOIN(", ",TRUE,INDIRECT(AE6&amp;"!$G$24:$G$30")),"")</f>
        <v/>
      </c>
    </row>
    <row r="7" spans="1:86" ht="26" customHeight="1">
      <c r="A7" s="87"/>
      <c r="F7" s="5" t="str">
        <f>D2S2!B$4</f>
        <v xml:space="preserve">Abdullah Rajni </v>
      </c>
      <c r="J7" s="226">
        <f>[1]RAW!G7</f>
        <v>0</v>
      </c>
      <c r="K7" s="198" t="str">
        <f>[1]RAW!H7</f>
        <v/>
      </c>
      <c r="L7" s="157" t="str">
        <f>[1]RAW!I7</f>
        <v/>
      </c>
      <c r="M7" s="198">
        <f>[1]RAW!J7</f>
        <v>0</v>
      </c>
      <c r="N7" s="198">
        <f>[1]RAW!K7</f>
        <v>11</v>
      </c>
      <c r="O7" s="213" t="str">
        <f>[1]RAW!L7</f>
        <v/>
      </c>
      <c r="P7" s="213">
        <f>[1]RAW!M7</f>
        <v>3.32</v>
      </c>
      <c r="Q7" s="213" t="str">
        <f>[1]RAW!N7</f>
        <v/>
      </c>
      <c r="R7" s="213">
        <f>[1]RAW!O7</f>
        <v>0</v>
      </c>
      <c r="S7" s="213" t="str">
        <f>[1]RAW!P7</f>
        <v/>
      </c>
      <c r="T7" s="186" t="str">
        <f>[1]RAW!Q7</f>
        <v/>
      </c>
      <c r="U7" s="213">
        <f>[1]RAW!R7</f>
        <v>0</v>
      </c>
      <c r="V7" s="150">
        <f>[1]RAW!S7</f>
        <v>80.666945454545456</v>
      </c>
      <c r="W7" s="150">
        <f>[1]RAW!T7</f>
        <v>3682.9520636363627</v>
      </c>
      <c r="X7" s="213" t="str">
        <f>[1]RAW!U7</f>
        <v/>
      </c>
      <c r="Y7" s="241">
        <f>[1]RAW!V7</f>
        <v>0.30181818181818182</v>
      </c>
      <c r="Z7" s="241">
        <f>[1]RAW!W7</f>
        <v>11</v>
      </c>
      <c r="AA7" s="175">
        <f>[1]RAW!X7</f>
        <v>0</v>
      </c>
      <c r="AB7" s="213">
        <f>[1]RAW!Y7</f>
        <v>0</v>
      </c>
      <c r="AC7" s="213" t="str">
        <f>[1]RAW!Z7</f>
        <v>Over Fuel</v>
      </c>
      <c r="AD7" s="213" t="str">
        <f>[1]RAW!AA7</f>
        <v/>
      </c>
      <c r="AE7" s="104" t="s">
        <v>196</v>
      </c>
      <c r="AF7" s="116">
        <f>D2S2!$F$1</f>
        <v>45986</v>
      </c>
      <c r="AG7" s="104">
        <f>D2S2!$H$1</f>
        <v>2</v>
      </c>
      <c r="AH7" s="104" t="str">
        <f>D2S2!$D$70</f>
        <v>Tanveer Ahmed</v>
      </c>
      <c r="AI7" s="104" t="str">
        <f>D2S2!$F$70</f>
        <v>0320-1323046</v>
      </c>
      <c r="AJ7" s="104" t="str">
        <f>D2S2!$D$4</f>
        <v xml:space="preserve">Shafique Ahmed </v>
      </c>
      <c r="AK7" s="104" t="str">
        <f>D2S2!$E$4</f>
        <v xml:space="preserve"> 0309-3897158</v>
      </c>
      <c r="AL7" s="104" t="str">
        <f>D2S2!$F$4</f>
        <v>Papu Ram, New Darvaish Pesicide</v>
      </c>
      <c r="AM7" s="104" t="str">
        <f t="shared" si="1"/>
        <v>Papu Ram</v>
      </c>
      <c r="AN7" s="104" t="str">
        <f>D2S2!$G$4</f>
        <v>0333-7248105</v>
      </c>
      <c r="AO7" s="104">
        <f>D2S2!$D$2</f>
        <v>0</v>
      </c>
      <c r="AP7" s="118" t="str">
        <f>D2S2!$B$4</f>
        <v xml:space="preserve">Abdullah Rajni </v>
      </c>
      <c r="AQ7" s="104" t="str">
        <f>D2S2!$H$4</f>
        <v>28°00'29.6"N 69°43'34.1"E</v>
      </c>
      <c r="AR7" s="104" t="str">
        <f>D2S2!$C$4</f>
        <v>Dharki</v>
      </c>
      <c r="AS7" s="104">
        <f>D2S2!$C$6</f>
        <v>37</v>
      </c>
      <c r="AT7" s="104">
        <f>D2S2!$E$6</f>
        <v>37</v>
      </c>
      <c r="AU7" s="104">
        <f>D2S2!$H$6</f>
        <v>447</v>
      </c>
      <c r="AV7" s="104">
        <f>D2S2!$C$7</f>
        <v>32</v>
      </c>
      <c r="AW7" s="104">
        <f>D2S2!$E$7</f>
        <v>29</v>
      </c>
      <c r="AX7" s="104">
        <f>D2S2!$H$7</f>
        <v>33</v>
      </c>
      <c r="AY7" s="104">
        <f>D2S2!$C$8</f>
        <v>4</v>
      </c>
      <c r="AZ7" s="104">
        <f>D2S2!$E$8</f>
        <v>0</v>
      </c>
      <c r="BA7" s="104">
        <f>D2S2!$H$8</f>
        <v>420</v>
      </c>
      <c r="BB7" s="104">
        <f>D2S2!$B$11</f>
        <v>3</v>
      </c>
      <c r="BC7" s="104">
        <f>D2S2!$C$11</f>
        <v>3</v>
      </c>
      <c r="BD7" s="104">
        <f>D2S2!$D$11</f>
        <v>3</v>
      </c>
      <c r="BE7" s="104">
        <f>D2S2!$E$11</f>
        <v>3</v>
      </c>
      <c r="BF7" s="104">
        <f>D2S2!$F$11</f>
        <v>3</v>
      </c>
      <c r="BG7" s="104">
        <f>D2S2!$D$15</f>
        <v>25</v>
      </c>
      <c r="BH7" s="104">
        <f>D2S2!$D$16</f>
        <v>30</v>
      </c>
      <c r="BI7" s="104">
        <f>D2S2!$D$17</f>
        <v>35</v>
      </c>
      <c r="BJ7" s="104">
        <f>D2S2!$D$18</f>
        <v>28</v>
      </c>
      <c r="BK7" s="104">
        <f>D2S2!$D$19</f>
        <v>0</v>
      </c>
      <c r="BL7" s="104">
        <f>D2S2!$D$20</f>
        <v>0</v>
      </c>
      <c r="BM7" s="104">
        <f>D2S2!$D$21</f>
        <v>0</v>
      </c>
      <c r="BN7" s="104">
        <f>D2S2!$H$15</f>
        <v>0</v>
      </c>
      <c r="BO7" s="104">
        <f>D2S2!$H$16</f>
        <v>0</v>
      </c>
      <c r="BP7" s="104">
        <f>D2S2!$H$17</f>
        <v>0</v>
      </c>
      <c r="BQ7" s="104">
        <f>D2S2!$H$18</f>
        <v>0</v>
      </c>
      <c r="BR7" s="104">
        <f>D2S2!$H$19</f>
        <v>0</v>
      </c>
      <c r="BS7" s="104">
        <f>D2S2!$H$20</f>
        <v>0</v>
      </c>
      <c r="BT7" s="104">
        <f>D2S2!$H$21</f>
        <v>0</v>
      </c>
      <c r="BU7" s="104">
        <f>COUNTA( D2S2!$B$24:$B$30)</f>
        <v>7</v>
      </c>
      <c r="BV7" s="104">
        <f>COUNTIF(D2S2!$F$24:$F$30,"Yes")+COUNTIF(D2S2!$F$24:$F$30,"""")+COUNTIF(D2S2!$F$24:$F$30,"'")</f>
        <v>7</v>
      </c>
      <c r="BW7" s="104">
        <f>COUNTIF(D2S2!$F$24:$F$30,"Maybe")+COUNTIF(D2S2!$F$24:$F$30,"May be")</f>
        <v>0</v>
      </c>
      <c r="BX7" s="104">
        <f>COUNTIF( D2S2!$F$24:$F$30,"No")</f>
        <v>0</v>
      </c>
      <c r="BY7" s="190">
        <f t="shared" si="2"/>
        <v>0.86486486486486491</v>
      </c>
      <c r="BZ7" s="190">
        <f t="shared" si="3"/>
        <v>0.78378378378378377</v>
      </c>
      <c r="CA7" s="190">
        <f t="shared" si="4"/>
        <v>0.89189189189189189</v>
      </c>
      <c r="CB7" s="190">
        <f t="shared" si="5"/>
        <v>0.10810810810810811</v>
      </c>
      <c r="CC7" s="190">
        <f t="shared" si="6"/>
        <v>0</v>
      </c>
      <c r="CD7" s="104">
        <f t="shared" si="10"/>
        <v>11.351351351351351</v>
      </c>
      <c r="CE7" s="104">
        <f t="shared" si="7"/>
        <v>3</v>
      </c>
      <c r="CF7" s="104" t="str">
        <f t="shared" si="8"/>
        <v>Reason to use: Have Trust in Bayer</v>
      </c>
      <c r="CG7" s="104" t="str">
        <f t="shared" si="9"/>
        <v/>
      </c>
      <c r="CH7" s="104" t="str">
        <f ca="1">IFERROR(_xludf.TEXTJOIN(", ",TRUE,INDIRECT(AE7&amp;"!$G$24:$G$30")),"")</f>
        <v/>
      </c>
    </row>
    <row r="8" spans="1:86" ht="26" customHeight="1">
      <c r="A8" s="20">
        <v>3</v>
      </c>
      <c r="B8" s="85" t="s">
        <v>117</v>
      </c>
      <c r="C8" s="26" t="s">
        <v>118</v>
      </c>
      <c r="D8" s="22">
        <v>45987</v>
      </c>
      <c r="E8" s="86" t="str">
        <f>+TEXT(D8,"DDD")</f>
        <v>Wed</v>
      </c>
      <c r="F8" s="111" t="str">
        <f>+D3S1!B$4</f>
        <v>Abdullah Laakhan</v>
      </c>
      <c r="G8" s="91"/>
      <c r="H8" s="91"/>
      <c r="I8" s="91"/>
      <c r="J8" s="223">
        <f>[1]RAW!G8</f>
        <v>41</v>
      </c>
      <c r="K8" s="204">
        <f>[1]RAW!H8</f>
        <v>0.68333333333333335</v>
      </c>
      <c r="L8" s="204">
        <f>[1]RAW!I8</f>
        <v>1003.0090909090909</v>
      </c>
      <c r="M8" s="205">
        <f>[1]RAW!J8</f>
        <v>0</v>
      </c>
      <c r="N8" s="205">
        <f>[1]RAW!K8</f>
        <v>11</v>
      </c>
      <c r="O8" s="151">
        <f>[1]RAW!L8</f>
        <v>2.0796048000000003</v>
      </c>
      <c r="P8" s="207">
        <f>[1]RAW!M8</f>
        <v>38.64</v>
      </c>
      <c r="Q8" s="207">
        <f>[1]RAW!N8</f>
        <v>-2.3599999999999994</v>
      </c>
      <c r="R8" s="149">
        <f>[1]RAW!O8</f>
        <v>399.9</v>
      </c>
      <c r="S8" s="208">
        <f>[1]RAW!P8</f>
        <v>-9.56</v>
      </c>
      <c r="T8" s="151">
        <f>[1]RAW!Q8</f>
        <v>101.20000000000005</v>
      </c>
      <c r="U8" s="149">
        <f>[1]RAW!R8</f>
        <v>5000</v>
      </c>
      <c r="V8" s="148">
        <f>[1]RAW!S8</f>
        <v>1909.0909090909081</v>
      </c>
      <c r="W8" s="148">
        <f>[1]RAW!T8</f>
        <v>6773.8611545454551</v>
      </c>
      <c r="X8" s="149">
        <f>[1]RAW!U8</f>
        <v>18.580453363062055</v>
      </c>
      <c r="Y8" s="242">
        <f>[1]RAW!V8</f>
        <v>3.5127272727272727</v>
      </c>
      <c r="Z8" s="242">
        <f>[1]RAW!W8</f>
        <v>5.4465840000000032</v>
      </c>
      <c r="AA8" s="175">
        <f>[1]RAW!X8</f>
        <v>5.5534159999999968</v>
      </c>
      <c r="AB8" s="149">
        <f>[1]RAW!Y8</f>
        <v>269.10000000000002</v>
      </c>
      <c r="AC8" s="149" t="str">
        <f>[1]RAW!Z8</f>
        <v>Over Fuel</v>
      </c>
      <c r="AD8" s="149" t="str">
        <f>[1]RAW!AA8</f>
        <v>Exp:11.0 km/L | Act:2.1 km/L [■■········] -8.9 km/L</v>
      </c>
      <c r="AE8" s="126" t="s">
        <v>197</v>
      </c>
      <c r="AF8" s="127">
        <f>D3S1!$F$1</f>
        <v>45987</v>
      </c>
      <c r="AG8" s="112">
        <f>D3S1!$H$1</f>
        <v>3</v>
      </c>
      <c r="AH8" s="112" t="str">
        <f>D3S1!$D$70</f>
        <v>Farooq Ahmad</v>
      </c>
      <c r="AI8" s="112" t="str">
        <f>D3S1!$F$70</f>
        <v>0305-3014237</v>
      </c>
      <c r="AJ8" s="112" t="str">
        <f>D3S1!$D$4</f>
        <v>Ali Nawaz</v>
      </c>
      <c r="AK8" s="112" t="str">
        <f>D3S1!$E$4</f>
        <v>0300-3117949</v>
      </c>
      <c r="AL8" s="112" t="str">
        <f>D3S1!$F$4</f>
        <v>Ameer Bukhash, Ameer Bukhsh Pest</v>
      </c>
      <c r="AM8" s="112" t="str">
        <f t="shared" si="1"/>
        <v>Ameer Bukhash</v>
      </c>
      <c r="AN8" s="112" t="str">
        <f>D3S1!$G$4</f>
        <v>0302-3157094</v>
      </c>
      <c r="AO8" s="112">
        <f>D3S1!$D$2</f>
        <v>0</v>
      </c>
      <c r="AP8" s="128" t="str">
        <f>D3S1!$B$4</f>
        <v>Abdullah Laakhan</v>
      </c>
      <c r="AQ8" s="112" t="str">
        <f>D3S1!$H$4</f>
        <v>28°01'58.6"N 69°22'54.6"E</v>
      </c>
      <c r="AR8" s="112" t="str">
        <f>D3S1!$C$4</f>
        <v>Ghotki</v>
      </c>
      <c r="AS8" s="112">
        <f>D3S1!$C$6</f>
        <v>39</v>
      </c>
      <c r="AT8" s="112">
        <f>D3S1!$E$6</f>
        <v>39</v>
      </c>
      <c r="AU8" s="112">
        <f>D3S1!$H$6</f>
        <v>1075</v>
      </c>
      <c r="AV8" s="112">
        <f>D3S1!$C$7</f>
        <v>33</v>
      </c>
      <c r="AW8" s="112">
        <f>D3S1!$E$7</f>
        <v>28</v>
      </c>
      <c r="AX8" s="112">
        <f>D3S1!$H$7</f>
        <v>35</v>
      </c>
      <c r="AY8" s="112">
        <f>D3S1!$C$8</f>
        <v>4</v>
      </c>
      <c r="AZ8" s="112">
        <f>D3S1!$E$8</f>
        <v>0</v>
      </c>
      <c r="BA8" s="112">
        <f>D3S1!$H$8</f>
        <v>990</v>
      </c>
      <c r="BB8" s="112">
        <f>D3S1!$B$11</f>
        <v>3</v>
      </c>
      <c r="BC8" s="112">
        <f>D3S1!$C$11</f>
        <v>3</v>
      </c>
      <c r="BD8" s="112">
        <f>D3S1!$D$11</f>
        <v>3</v>
      </c>
      <c r="BE8" s="112">
        <f>D3S1!$E$11</f>
        <v>2</v>
      </c>
      <c r="BF8" s="112">
        <f>D3S1!$F$11</f>
        <v>2</v>
      </c>
      <c r="BG8" s="112">
        <f>D3S1!$D$15</f>
        <v>25</v>
      </c>
      <c r="BH8" s="112">
        <f>D3S1!$D$16</f>
        <v>20</v>
      </c>
      <c r="BI8" s="112">
        <f>D3S1!$D$17</f>
        <v>32</v>
      </c>
      <c r="BJ8" s="112">
        <f>D3S1!$D$18</f>
        <v>28</v>
      </c>
      <c r="BK8" s="112">
        <f>D3S1!$D$19</f>
        <v>0</v>
      </c>
      <c r="BL8" s="112">
        <f>D3S1!$D$20</f>
        <v>0</v>
      </c>
      <c r="BM8" s="112">
        <f>D3S1!$D$21</f>
        <v>0</v>
      </c>
      <c r="BN8" s="112">
        <f>D3S1!$H$15</f>
        <v>0</v>
      </c>
      <c r="BO8" s="112">
        <f>D3S1!$H$16</f>
        <v>0</v>
      </c>
      <c r="BP8" s="112">
        <f>D3S1!$H$17</f>
        <v>0</v>
      </c>
      <c r="BQ8" s="112">
        <f>D3S1!$H$18</f>
        <v>0</v>
      </c>
      <c r="BR8" s="112">
        <f>D3S1!$H$19</f>
        <v>0</v>
      </c>
      <c r="BS8" s="112">
        <f>D3S1!$H$20</f>
        <v>0</v>
      </c>
      <c r="BT8" s="112">
        <f>D3S1!$H$21</f>
        <v>0</v>
      </c>
      <c r="BU8" s="112">
        <f>COUNTA( D3S1!$B$24:$B$30)</f>
        <v>7</v>
      </c>
      <c r="BV8" s="112">
        <f>COUNTIF(D3S1!$F$24:$F$30,"Yes")+COUNTIF(D3S1!$F$24:$F$30,"""")+COUNTIF(D3S1!$F$24:$F$30,"'")</f>
        <v>6</v>
      </c>
      <c r="BW8" s="112">
        <f>COUNTIF(D3S1!$F$24:$F$30,"Maybe")+COUNTIF(D3S1!$F$24:$F$30,"May be")</f>
        <v>1</v>
      </c>
      <c r="BX8" s="112">
        <f>COUNTIF( D3S1!$F$24:$F$30,"No")</f>
        <v>0</v>
      </c>
      <c r="BY8" s="190">
        <f t="shared" si="2"/>
        <v>0.84615384615384615</v>
      </c>
      <c r="BZ8" s="190">
        <f t="shared" si="3"/>
        <v>0.71794871794871795</v>
      </c>
      <c r="CA8" s="190">
        <f t="shared" si="4"/>
        <v>0.89743589743589747</v>
      </c>
      <c r="CB8" s="190">
        <f t="shared" si="5"/>
        <v>0.10256410256410256</v>
      </c>
      <c r="CC8" s="190">
        <f t="shared" si="6"/>
        <v>0</v>
      </c>
      <c r="CD8" s="112">
        <f t="shared" si="10"/>
        <v>25.384615384615383</v>
      </c>
      <c r="CE8" s="112">
        <f t="shared" si="7"/>
        <v>2.6</v>
      </c>
      <c r="CF8" s="112" t="str">
        <f t="shared" si="8"/>
        <v>Reason to use: Have Trust in Bayer</v>
      </c>
      <c r="CG8" s="129" t="str">
        <f t="shared" si="9"/>
        <v/>
      </c>
      <c r="CH8" s="104" t="str">
        <f ca="1">IFERROR(_xludf.TEXTJOIN(", ",TRUE,INDIRECT(AE8&amp;"!$G$24:$G$30")),"")</f>
        <v/>
      </c>
    </row>
    <row r="9" spans="1:86" ht="21" customHeight="1">
      <c r="A9" s="87"/>
      <c r="F9" s="114" t="str">
        <f>D3S2!B$4</f>
        <v>M. Qasim Ghooto</v>
      </c>
      <c r="J9" s="226">
        <f>[1]RAW!G9</f>
        <v>0</v>
      </c>
      <c r="K9" s="198" t="str">
        <f>[1]RAW!H9</f>
        <v/>
      </c>
      <c r="L9" s="157" t="str">
        <f>[1]RAW!I9</f>
        <v/>
      </c>
      <c r="M9" s="198">
        <f>[1]RAW!J9</f>
        <v>0</v>
      </c>
      <c r="N9" s="198">
        <f>[1]RAW!K9</f>
        <v>11</v>
      </c>
      <c r="O9" s="207" t="str">
        <f>[1]RAW!L9</f>
        <v/>
      </c>
      <c r="P9" s="213">
        <f>[1]RAW!M9</f>
        <v>12.08</v>
      </c>
      <c r="Q9" s="213" t="str">
        <f>[1]RAW!N9</f>
        <v/>
      </c>
      <c r="R9" s="213">
        <f>[1]RAW!O9</f>
        <v>0</v>
      </c>
      <c r="S9" s="207" t="str">
        <f>[1]RAW!P9</f>
        <v/>
      </c>
      <c r="T9" s="186" t="str">
        <f>[1]RAW!Q9</f>
        <v/>
      </c>
      <c r="U9" s="213">
        <f>[1]RAW!R9</f>
        <v>0</v>
      </c>
      <c r="V9" s="150">
        <f>[1]RAW!S9</f>
        <v>295.5207272727273</v>
      </c>
      <c r="W9" s="150">
        <f>[1]RAW!T9</f>
        <v>6478.3404272727275</v>
      </c>
      <c r="X9" s="207" t="str">
        <f>[1]RAW!U9</f>
        <v/>
      </c>
      <c r="Y9" s="240">
        <f>[1]RAW!V9</f>
        <v>1.0981818181818181</v>
      </c>
      <c r="Z9" s="240">
        <f>[1]RAW!W9</f>
        <v>11</v>
      </c>
      <c r="AA9" s="175">
        <f>[1]RAW!X9</f>
        <v>0</v>
      </c>
      <c r="AB9" s="207">
        <f>[1]RAW!Y9</f>
        <v>0</v>
      </c>
      <c r="AC9" s="207" t="str">
        <f>[1]RAW!Z9</f>
        <v>Over Fuel</v>
      </c>
      <c r="AD9" s="207" t="str">
        <f>[1]RAW!AA9</f>
        <v/>
      </c>
      <c r="AE9" s="130" t="s">
        <v>198</v>
      </c>
      <c r="AF9" s="116">
        <f>D3S2!$F$1</f>
        <v>45987</v>
      </c>
      <c r="AG9" s="104">
        <f>D3S2!$H$1</f>
        <v>3</v>
      </c>
      <c r="AH9" s="104" t="str">
        <f>D3S2!$D$70</f>
        <v>Hizbullah</v>
      </c>
      <c r="AI9" s="104" t="str">
        <f>D3S2!$F$70</f>
        <v>0315-7810700</v>
      </c>
      <c r="AJ9" s="104" t="str">
        <f>D3S2!$D$4</f>
        <v>Raeis M. Punal</v>
      </c>
      <c r="AK9" s="104" t="str">
        <f>D3S2!$E$4</f>
        <v>0300-3262285</v>
      </c>
      <c r="AL9" s="104" t="str">
        <f>D3S2!$F$4</f>
        <v>Ameer Bukhash, Ameer Bukhsh Pest</v>
      </c>
      <c r="AM9" s="104" t="str">
        <f t="shared" si="1"/>
        <v>Ameer Bukhash</v>
      </c>
      <c r="AN9" s="104" t="str">
        <f>D3S2!$G$4</f>
        <v>0302-3157094</v>
      </c>
      <c r="AO9" s="104">
        <f>D3S2!$D$2</f>
        <v>0</v>
      </c>
      <c r="AP9" s="118" t="str">
        <f>D3S2!$B$4</f>
        <v>M. Qasim Ghooto</v>
      </c>
      <c r="AQ9" s="104" t="str">
        <f>D3S2!$H$4</f>
        <v>28°02'06.1"N 69°15'52.7"E</v>
      </c>
      <c r="AR9" s="104" t="str">
        <f>D3S2!$C$4</f>
        <v>Ghotki</v>
      </c>
      <c r="AS9" s="104">
        <f>D3S2!$C$6</f>
        <v>29</v>
      </c>
      <c r="AT9" s="104">
        <f>D3S2!$E$6</f>
        <v>29</v>
      </c>
      <c r="AU9" s="104">
        <f>D3S2!$H$6</f>
        <v>459</v>
      </c>
      <c r="AV9" s="104">
        <f>D3S2!$C$7</f>
        <v>27</v>
      </c>
      <c r="AW9" s="104">
        <f>D3S2!$E$7</f>
        <v>25</v>
      </c>
      <c r="AX9" s="104">
        <f>D3S2!$H$7</f>
        <v>26</v>
      </c>
      <c r="AY9" s="104">
        <f>D3S2!$C$8</f>
        <v>3</v>
      </c>
      <c r="AZ9" s="104">
        <f>D3S2!$E$8</f>
        <v>0</v>
      </c>
      <c r="BA9" s="104">
        <f>D3S2!$H$8</f>
        <v>419</v>
      </c>
      <c r="BB9" s="104">
        <f>D3S2!$B$11</f>
        <v>3</v>
      </c>
      <c r="BC9" s="104">
        <f>D3S2!$C$11</f>
        <v>3</v>
      </c>
      <c r="BD9" s="104">
        <f>D3S2!$D$11</f>
        <v>3</v>
      </c>
      <c r="BE9" s="104">
        <f>D3S2!$E$11</f>
        <v>2</v>
      </c>
      <c r="BF9" s="104">
        <f>D3S2!$F$11</f>
        <v>3</v>
      </c>
      <c r="BG9" s="104">
        <f>D3S2!$D$15</f>
        <v>25</v>
      </c>
      <c r="BH9" s="104">
        <f>D3S2!$D$16</f>
        <v>23</v>
      </c>
      <c r="BI9" s="104">
        <f>D3S2!$D$17</f>
        <v>26</v>
      </c>
      <c r="BJ9" s="104">
        <f>D3S2!$D$18</f>
        <v>25</v>
      </c>
      <c r="BK9" s="104">
        <f>D3S2!$D$19</f>
        <v>0</v>
      </c>
      <c r="BL9" s="104">
        <f>D3S2!$D$20</f>
        <v>0</v>
      </c>
      <c r="BM9" s="104">
        <f>D3S2!$D$21</f>
        <v>0</v>
      </c>
      <c r="BN9" s="104">
        <f>D3S2!$H$15</f>
        <v>0</v>
      </c>
      <c r="BO9" s="104">
        <f>D3S2!$H$16</f>
        <v>0</v>
      </c>
      <c r="BP9" s="104">
        <f>D3S2!$H$17</f>
        <v>0</v>
      </c>
      <c r="BQ9" s="104">
        <f>D3S2!$H$18</f>
        <v>0</v>
      </c>
      <c r="BR9" s="104">
        <f>D3S2!$H$19</f>
        <v>0</v>
      </c>
      <c r="BS9" s="104">
        <f>D3S2!$H$20</f>
        <v>0</v>
      </c>
      <c r="BT9" s="104">
        <f>D3S2!$H$21</f>
        <v>0</v>
      </c>
      <c r="BU9" s="104">
        <f>COUNTA( D3S2!$B$24:$B$30)</f>
        <v>7</v>
      </c>
      <c r="BV9" s="104">
        <f>COUNTIF(D3S2!$F$24:$F$30,"Yes")+COUNTIF(D3S2!$F$24:$F$30,"""")+COUNTIF(D3S2!$F$24:$F$30,"'")</f>
        <v>7</v>
      </c>
      <c r="BW9" s="104">
        <f>COUNTIF(D3S2!$F$24:$F$30,"Maybe")+COUNTIF(D3S2!$F$24:$F$30,"May be")</f>
        <v>0</v>
      </c>
      <c r="BX9" s="104">
        <f>COUNTIF( D3S2!$F$24:$F$30,"No")</f>
        <v>0</v>
      </c>
      <c r="BY9" s="190">
        <f t="shared" si="2"/>
        <v>0.93103448275862066</v>
      </c>
      <c r="BZ9" s="190">
        <f t="shared" si="3"/>
        <v>0.86206896551724133</v>
      </c>
      <c r="CA9" s="190">
        <f t="shared" si="4"/>
        <v>0.89655172413793105</v>
      </c>
      <c r="CB9" s="190">
        <f t="shared" si="5"/>
        <v>0.10344827586206896</v>
      </c>
      <c r="CC9" s="190">
        <f t="shared" si="6"/>
        <v>0</v>
      </c>
      <c r="CD9" s="104">
        <f t="shared" si="10"/>
        <v>14.448275862068966</v>
      </c>
      <c r="CE9" s="104">
        <f t="shared" si="7"/>
        <v>2.8</v>
      </c>
      <c r="CF9" s="104" t="str">
        <f t="shared" si="8"/>
        <v>Reason to use: Have Trust in Bayer</v>
      </c>
      <c r="CG9" s="131" t="str">
        <f t="shared" si="9"/>
        <v/>
      </c>
      <c r="CH9" s="104" t="str">
        <f ca="1">IFERROR(_xludf.TEXTJOIN(", ",TRUE,INDIRECT(AE9&amp;"!$G$24:$G$30")),"")</f>
        <v/>
      </c>
    </row>
    <row r="10" spans="1:86" ht="22" customHeight="1">
      <c r="A10" s="20">
        <v>4</v>
      </c>
      <c r="B10" s="85" t="s">
        <v>119</v>
      </c>
      <c r="C10" s="26" t="s">
        <v>118</v>
      </c>
      <c r="D10" s="22">
        <v>45988</v>
      </c>
      <c r="E10" s="86" t="str">
        <f>+TEXT(D10,"DDD")</f>
        <v>Thu</v>
      </c>
      <c r="F10" s="111" t="str">
        <f>+D4S1!B$4</f>
        <v>Darri Chachar</v>
      </c>
      <c r="G10" s="91"/>
      <c r="H10" s="91"/>
      <c r="I10" s="91"/>
      <c r="J10" s="223">
        <f>[1]RAW!G10</f>
        <v>65</v>
      </c>
      <c r="K10" s="204">
        <f>[1]RAW!H10</f>
        <v>1.0833333333333333</v>
      </c>
      <c r="L10" s="204">
        <f>[1]RAW!I10</f>
        <v>1575.4227272727273</v>
      </c>
      <c r="M10" s="205">
        <f>[1]RAW!J10</f>
        <v>0</v>
      </c>
      <c r="N10" s="205">
        <f>[1]RAW!K10</f>
        <v>11</v>
      </c>
      <c r="O10" s="208">
        <f>[1]RAW!L10</f>
        <v>0.46870037999999997</v>
      </c>
      <c r="P10" s="207">
        <f>[1]RAW!M10</f>
        <v>17.579999999999998</v>
      </c>
      <c r="Q10" s="207">
        <f>[1]RAW!N10</f>
        <v>-47.42</v>
      </c>
      <c r="R10" s="207">
        <f>[1]RAW!O10</f>
        <v>501.1</v>
      </c>
      <c r="S10" s="208">
        <f>[1]RAW!P10</f>
        <v>101.68000000000005</v>
      </c>
      <c r="T10" s="151">
        <f>[1]RAW!Q10</f>
        <v>260.10000000000002</v>
      </c>
      <c r="U10" s="149">
        <f>[1]RAW!R10</f>
        <v>10000</v>
      </c>
      <c r="V10" s="148">
        <f>[1]RAW!S10</f>
        <v>675.89388696655124</v>
      </c>
      <c r="W10" s="148">
        <f>[1]RAW!T10</f>
        <v>15802.446540306177</v>
      </c>
      <c r="X10" s="208">
        <f>[1]RAW!U10</f>
        <v>37.507970443719287</v>
      </c>
      <c r="Y10" s="238">
        <f>[1]RAW!V10</f>
        <v>1.5981818181818179</v>
      </c>
      <c r="Z10" s="238">
        <f>[1]RAW!W10</f>
        <v>6.9345261000000011</v>
      </c>
      <c r="AA10" s="175">
        <f>[1]RAW!X10</f>
        <v>4.0654738999999989</v>
      </c>
      <c r="AB10" s="208">
        <f>[1]RAW!Y10</f>
        <v>266.61</v>
      </c>
      <c r="AC10" s="208" t="str">
        <f>[1]RAW!Z10</f>
        <v>Over Fuel</v>
      </c>
      <c r="AD10" s="208" t="str">
        <f>[1]RAW!AA10</f>
        <v>Exp:11.0 km/L | Act:0.5 km/L [··········] -10.5 km/L</v>
      </c>
      <c r="AE10" s="104" t="s">
        <v>199</v>
      </c>
      <c r="AF10" s="116">
        <f>D4S1!$F$1</f>
        <v>45988</v>
      </c>
      <c r="AG10" s="104">
        <f>D4S1!$H$1</f>
        <v>4</v>
      </c>
      <c r="AH10" s="104" t="str">
        <f>D4S1!$D$70</f>
        <v>Imtiaz Ahmad</v>
      </c>
      <c r="AI10" s="104" t="str">
        <f>D4S1!$F$70</f>
        <v>0307-2235762</v>
      </c>
      <c r="AJ10" s="104" t="str">
        <f>D4S1!$D$4</f>
        <v xml:space="preserve">Fayaz Ahmed </v>
      </c>
      <c r="AK10" s="104" t="str">
        <f>D4S1!$E$4</f>
        <v xml:space="preserve"> 0300-2326598</v>
      </c>
      <c r="AL10" s="104" t="str">
        <f>D4S1!$F$4</f>
        <v>Sahil Kumar, SSD Evergreen</v>
      </c>
      <c r="AM10" s="104" t="str">
        <f t="shared" si="1"/>
        <v>Sahil Kumar</v>
      </c>
      <c r="AN10" s="104" t="str">
        <f>D4S1!$G$4</f>
        <v>0300-4218988</v>
      </c>
      <c r="AO10" s="104">
        <f>D4S1!$D$2</f>
        <v>0</v>
      </c>
      <c r="AP10" s="118" t="str">
        <f>D4S1!$B$4</f>
        <v>Darri Chachar</v>
      </c>
      <c r="AQ10" s="104" t="str">
        <f>D4S1!$H$4</f>
        <v>27°52'42.7"N 69°15'44.7"E</v>
      </c>
      <c r="AR10" s="104" t="str">
        <f>D4S1!$C$4</f>
        <v>Ghotki</v>
      </c>
      <c r="AS10" s="104">
        <f>D4S1!$C$6</f>
        <v>33</v>
      </c>
      <c r="AT10" s="104">
        <f>D4S1!$E$6</f>
        <v>33</v>
      </c>
      <c r="AU10" s="104">
        <f>D4S1!$H$6</f>
        <v>245</v>
      </c>
      <c r="AV10" s="104">
        <f>D4S1!$C$7</f>
        <v>31</v>
      </c>
      <c r="AW10" s="104">
        <f>D4S1!$E$7</f>
        <v>30</v>
      </c>
      <c r="AX10" s="104">
        <f>D4S1!$H$7</f>
        <v>32</v>
      </c>
      <c r="AY10" s="104">
        <f>D4S1!$C$8</f>
        <v>1</v>
      </c>
      <c r="AZ10" s="104">
        <f>D4S1!$E$8</f>
        <v>0</v>
      </c>
      <c r="BA10" s="104">
        <f>D4S1!$H$8</f>
        <v>825</v>
      </c>
      <c r="BB10" s="104">
        <f>D4S1!$B$11</f>
        <v>3</v>
      </c>
      <c r="BC10" s="104">
        <f>D4S1!$C$11</f>
        <v>3</v>
      </c>
      <c r="BD10" s="104">
        <f>D4S1!$D$11</f>
        <v>3</v>
      </c>
      <c r="BE10" s="104">
        <f>D4S1!$E$11</f>
        <v>2</v>
      </c>
      <c r="BF10" s="104">
        <f>D4S1!$F$11</f>
        <v>3</v>
      </c>
      <c r="BG10" s="104">
        <f>D4S1!$D$15</f>
        <v>29</v>
      </c>
      <c r="BH10" s="104">
        <f>D4S1!$D$16</f>
        <v>30</v>
      </c>
      <c r="BI10" s="104">
        <f>D4S1!$D$17</f>
        <v>32</v>
      </c>
      <c r="BJ10" s="104">
        <f>D4S1!$D$18</f>
        <v>30</v>
      </c>
      <c r="BK10" s="104">
        <f>D4S1!$D$19</f>
        <v>0</v>
      </c>
      <c r="BL10" s="104">
        <f>D4S1!$D$20</f>
        <v>0</v>
      </c>
      <c r="BM10" s="104">
        <f>D4S1!$D$21</f>
        <v>0</v>
      </c>
      <c r="BN10" s="104">
        <f>D4S1!$H$15</f>
        <v>0</v>
      </c>
      <c r="BO10" s="104">
        <f>D4S1!$H$16</f>
        <v>0</v>
      </c>
      <c r="BP10" s="104">
        <f>D4S1!$H$17</f>
        <v>0</v>
      </c>
      <c r="BQ10" s="104">
        <f>D4S1!$H$18</f>
        <v>0</v>
      </c>
      <c r="BR10" s="104">
        <f>D4S1!$H$19</f>
        <v>0</v>
      </c>
      <c r="BS10" s="104">
        <f>D4S1!$H$20</f>
        <v>0</v>
      </c>
      <c r="BT10" s="104">
        <f>D4S1!$H$21</f>
        <v>0</v>
      </c>
      <c r="BU10" s="104">
        <f>COUNTA( D4S1!$B$24:$B$30)</f>
        <v>7</v>
      </c>
      <c r="BV10" s="104">
        <f>COUNTIF(D4S1!$F$24:$F$30,"Yes")+COUNTIF(D4S1!$F$24:$F$30,"""")+COUNTIF(D4S1!$F$24:$F$30,"'")</f>
        <v>1</v>
      </c>
      <c r="BW10" s="104">
        <f>COUNTIF(D4S1!$F$24:$F$30,"Maybe")+COUNTIF(D4S1!$F$24:$F$30,"May be")</f>
        <v>0</v>
      </c>
      <c r="BX10" s="104">
        <f>COUNTIF( D4S1!$F$24:$F$30,"No")</f>
        <v>0</v>
      </c>
      <c r="BY10" s="190">
        <f t="shared" si="2"/>
        <v>0.93939393939393945</v>
      </c>
      <c r="BZ10" s="190">
        <f t="shared" si="3"/>
        <v>0.90909090909090906</v>
      </c>
      <c r="CA10" s="190">
        <f t="shared" si="4"/>
        <v>0.96969696969696972</v>
      </c>
      <c r="CB10" s="190">
        <f t="shared" si="5"/>
        <v>3.0303030303030304E-2</v>
      </c>
      <c r="CC10" s="190">
        <f t="shared" si="6"/>
        <v>0</v>
      </c>
      <c r="CD10" s="104">
        <f t="shared" si="10"/>
        <v>25</v>
      </c>
      <c r="CE10" s="104">
        <f t="shared" si="7"/>
        <v>2.8</v>
      </c>
      <c r="CF10" s="104" t="str">
        <f t="shared" si="8"/>
        <v>Reason to use: Have Trust in Bayer</v>
      </c>
      <c r="CG10" s="104" t="str">
        <f t="shared" si="9"/>
        <v/>
      </c>
      <c r="CH10" s="104" t="str">
        <f ca="1">IFERROR(_xludf.TEXTJOIN(", ",TRUE,INDIRECT(AE10&amp;"!$G$24:$G$30")),"")</f>
        <v/>
      </c>
    </row>
    <row r="11" spans="1:86" ht="26" customHeight="1">
      <c r="A11" s="87"/>
      <c r="F11" s="114" t="str">
        <f>D4S2!B$4</f>
        <v>Kalati Gabol</v>
      </c>
      <c r="J11" s="226">
        <f>[1]RAW!G11</f>
        <v>0</v>
      </c>
      <c r="K11" s="198" t="str">
        <f>[1]RAW!H11</f>
        <v/>
      </c>
      <c r="L11" s="157" t="str">
        <f>[1]RAW!I11</f>
        <v/>
      </c>
      <c r="M11" s="198">
        <f>[1]RAW!J11</f>
        <v>0</v>
      </c>
      <c r="N11" s="198">
        <f>[1]RAW!K11</f>
        <v>11</v>
      </c>
      <c r="O11" s="207" t="str">
        <f>[1]RAW!L11</f>
        <v/>
      </c>
      <c r="P11" s="213">
        <f>[1]RAW!M11</f>
        <v>18.059999999999999</v>
      </c>
      <c r="Q11" s="213" t="str">
        <f>[1]RAW!N11</f>
        <v/>
      </c>
      <c r="R11" s="213">
        <f>[1]RAW!O11</f>
        <v>0</v>
      </c>
      <c r="S11" s="207" t="str">
        <f>[1]RAW!P11</f>
        <v/>
      </c>
      <c r="T11" s="186" t="str">
        <f>[1]RAW!Q11</f>
        <v/>
      </c>
      <c r="U11" s="213">
        <f>[1]RAW!R11</f>
        <v>0</v>
      </c>
      <c r="V11" s="150">
        <f>[1]RAW!S11</f>
        <v>437.72514545454544</v>
      </c>
      <c r="W11" s="150">
        <f>[1]RAW!T11</f>
        <v>15364.721394851631</v>
      </c>
      <c r="X11" s="207" t="str">
        <f>[1]RAW!U11</f>
        <v/>
      </c>
      <c r="Y11" s="240">
        <f>[1]RAW!V11</f>
        <v>1.6418181818181816</v>
      </c>
      <c r="Z11" s="240">
        <f>[1]RAW!W11</f>
        <v>11</v>
      </c>
      <c r="AA11" s="175">
        <f>[1]RAW!X11</f>
        <v>0</v>
      </c>
      <c r="AB11" s="207">
        <f>[1]RAW!Y11</f>
        <v>0</v>
      </c>
      <c r="AC11" s="207" t="str">
        <f>[1]RAW!Z11</f>
        <v>Over Fuel</v>
      </c>
      <c r="AD11" s="207" t="str">
        <f>[1]RAW!AA11</f>
        <v/>
      </c>
      <c r="AE11" s="104" t="s">
        <v>200</v>
      </c>
      <c r="AF11" s="116">
        <f>D4S2!$F$1</f>
        <v>45988</v>
      </c>
      <c r="AG11" s="104">
        <f>D4S2!$H$1</f>
        <v>4</v>
      </c>
      <c r="AH11" s="104" t="str">
        <f>D4S2!$D$70</f>
        <v>Bahadur Ali</v>
      </c>
      <c r="AI11" s="104" t="str">
        <f>D4S2!$F$70</f>
        <v>0300-9316971</v>
      </c>
      <c r="AJ11" s="104" t="str">
        <f>D4S2!$D$4</f>
        <v>Abdul Rasheed</v>
      </c>
      <c r="AK11" s="104" t="str">
        <f>D4S2!$E$4</f>
        <v>0300-3194825</v>
      </c>
      <c r="AL11" s="104" t="str">
        <f>D4S2!$F$4</f>
        <v>Ravi Kumar, SSD Evergreen</v>
      </c>
      <c r="AM11" s="104" t="str">
        <f t="shared" si="1"/>
        <v>Ravi Kumar</v>
      </c>
      <c r="AN11" s="104" t="str">
        <f>D4S2!$G$4</f>
        <v>0300-3292555</v>
      </c>
      <c r="AO11" s="104">
        <f>D4S2!$D$2</f>
        <v>0</v>
      </c>
      <c r="AP11" s="118" t="str">
        <f>D4S2!$B$4</f>
        <v>Kalati Gabol</v>
      </c>
      <c r="AQ11" s="104" t="str">
        <f>D4S2!$H$4</f>
        <v>27°50'55.0"N 69°26'10.0"E</v>
      </c>
      <c r="AR11" s="104" t="str">
        <f>D4S2!$C$4</f>
        <v>Ghotki</v>
      </c>
      <c r="AS11" s="104">
        <f>D4S2!$C$6</f>
        <v>35</v>
      </c>
      <c r="AT11" s="104">
        <f>D4S2!$E$6</f>
        <v>35</v>
      </c>
      <c r="AU11" s="104">
        <f>D4S2!$H$6</f>
        <v>1063</v>
      </c>
      <c r="AV11" s="104">
        <f>D4S2!$C$7</f>
        <v>31</v>
      </c>
      <c r="AW11" s="104">
        <f>D4S2!$E$7</f>
        <v>28</v>
      </c>
      <c r="AX11" s="104">
        <f>D4S2!$H$7</f>
        <v>33</v>
      </c>
      <c r="AY11" s="104">
        <f>D4S2!$C$8</f>
        <v>2</v>
      </c>
      <c r="AZ11" s="104">
        <f>D4S2!$E$8</f>
        <v>0</v>
      </c>
      <c r="BA11" s="104">
        <f>D4S2!$H$8</f>
        <v>1000</v>
      </c>
      <c r="BB11" s="104">
        <f>D4S2!$B$11</f>
        <v>3</v>
      </c>
      <c r="BC11" s="104">
        <f>D4S2!$C$11</f>
        <v>3</v>
      </c>
      <c r="BD11" s="104">
        <f>D4S2!$D$11</f>
        <v>3</v>
      </c>
      <c r="BE11" s="104">
        <f>D4S2!$E$11</f>
        <v>2</v>
      </c>
      <c r="BF11" s="104">
        <f>D4S2!$F$11</f>
        <v>2</v>
      </c>
      <c r="BG11" s="104">
        <f>D4S2!$D$15</f>
        <v>28</v>
      </c>
      <c r="BH11" s="104">
        <f>D4S2!$D$16</f>
        <v>30</v>
      </c>
      <c r="BI11" s="104">
        <f>D4S2!$D$17</f>
        <v>32</v>
      </c>
      <c r="BJ11" s="104">
        <f>D4S2!$D$18</f>
        <v>28</v>
      </c>
      <c r="BK11" s="104">
        <f>D4S2!$D$19</f>
        <v>0</v>
      </c>
      <c r="BL11" s="104">
        <f>D4S2!$D$20</f>
        <v>0</v>
      </c>
      <c r="BM11" s="104">
        <f>D4S2!$D$21</f>
        <v>0</v>
      </c>
      <c r="BN11" s="104">
        <f>D4S2!$H$15</f>
        <v>0</v>
      </c>
      <c r="BO11" s="104">
        <f>D4S2!$H$16</f>
        <v>0</v>
      </c>
      <c r="BP11" s="104">
        <f>D4S2!$H$17</f>
        <v>0</v>
      </c>
      <c r="BQ11" s="104">
        <f>D4S2!$H$18</f>
        <v>0</v>
      </c>
      <c r="BR11" s="104">
        <f>D4S2!$H$19</f>
        <v>0</v>
      </c>
      <c r="BS11" s="104">
        <f>D4S2!$H$20</f>
        <v>0</v>
      </c>
      <c r="BT11" s="104">
        <f>D4S2!$H$21</f>
        <v>0</v>
      </c>
      <c r="BU11" s="104">
        <f>COUNTA( D4S2!$B$24:$B$30)</f>
        <v>7</v>
      </c>
      <c r="BV11" s="104">
        <f>COUNTIF(D4S2!$F$24:$F$30,"Yes")+COUNTIF(D4S2!$F$24:$F$30,"""")+COUNTIF(D4S2!$F$24:$F$30,"'")</f>
        <v>7</v>
      </c>
      <c r="BW11" s="104">
        <f>COUNTIF(D4S2!$F$24:$F$30,"Maybe")+COUNTIF(D4S2!$F$24:$F$30,"May be")</f>
        <v>0</v>
      </c>
      <c r="BX11" s="104">
        <f>COUNTIF( D4S2!$F$24:$F$30,"No")</f>
        <v>0</v>
      </c>
      <c r="BY11" s="190">
        <f t="shared" si="2"/>
        <v>0.88571428571428568</v>
      </c>
      <c r="BZ11" s="190">
        <f t="shared" si="3"/>
        <v>0.8</v>
      </c>
      <c r="CA11" s="190">
        <f t="shared" si="4"/>
        <v>0.94285714285714284</v>
      </c>
      <c r="CB11" s="190">
        <f t="shared" si="5"/>
        <v>5.7142857142857141E-2</v>
      </c>
      <c r="CC11" s="190">
        <f t="shared" si="6"/>
        <v>0</v>
      </c>
      <c r="CD11" s="104">
        <f t="shared" si="10"/>
        <v>28.571428571428573</v>
      </c>
      <c r="CE11" s="104">
        <f t="shared" si="7"/>
        <v>2.6</v>
      </c>
      <c r="CF11" s="104" t="str">
        <f t="shared" si="8"/>
        <v>Reason to use: Have Trust in Bayer</v>
      </c>
      <c r="CG11" s="104" t="str">
        <f t="shared" si="9"/>
        <v/>
      </c>
      <c r="CH11" s="104" t="str">
        <f ca="1">IFERROR(_xludf.TEXTJOIN(", ",TRUE,INDIRECT(AE11&amp;"!$G$24:$G$30")),"")</f>
        <v/>
      </c>
    </row>
    <row r="12" spans="1:86" ht="26" customHeight="1">
      <c r="A12" s="20">
        <v>5</v>
      </c>
      <c r="B12" s="85" t="s">
        <v>119</v>
      </c>
      <c r="C12" s="26" t="s">
        <v>120</v>
      </c>
      <c r="D12" s="22">
        <v>45989</v>
      </c>
      <c r="E12" s="86" t="str">
        <f>+TEXT(D12,"DDD")</f>
        <v>Fri</v>
      </c>
      <c r="F12" s="111" t="str">
        <f>+D5S1!B$4</f>
        <v>Haji Darya Khan</v>
      </c>
      <c r="G12" s="91"/>
      <c r="H12" s="91"/>
      <c r="I12" s="91"/>
      <c r="J12" s="223">
        <f>[1]RAW!G12</f>
        <v>85</v>
      </c>
      <c r="K12" s="204">
        <f>[1]RAW!H12</f>
        <v>1.4166666666666667</v>
      </c>
      <c r="L12" s="204">
        <f>[1]RAW!I12</f>
        <v>2063.9545454545455</v>
      </c>
      <c r="M12" s="205">
        <f>[1]RAW!J12</f>
        <v>0</v>
      </c>
      <c r="N12" s="205">
        <f>[1]RAW!K12</f>
        <v>11</v>
      </c>
      <c r="O12" s="208">
        <f>[1]RAW!L12</f>
        <v>3.7187951428571426</v>
      </c>
      <c r="P12" s="207">
        <f>[1]RAW!M12</f>
        <v>97.46</v>
      </c>
      <c r="Q12" s="207">
        <f>[1]RAW!N12</f>
        <v>12.459999999999994</v>
      </c>
      <c r="R12" s="208">
        <f>[1]RAW!O12</f>
        <v>761.2</v>
      </c>
      <c r="S12" s="208">
        <f>[1]RAW!P12</f>
        <v>165.01000000000005</v>
      </c>
      <c r="T12" s="151">
        <f>[1]RAW!Q12</f>
        <v>251</v>
      </c>
      <c r="U12" s="148">
        <f>[1]RAW!R12</f>
        <v>7000</v>
      </c>
      <c r="V12" s="148">
        <f>[1]RAW!S12</f>
        <v>2718.0079681274901</v>
      </c>
      <c r="W12" s="148">
        <f>[1]RAW!T12</f>
        <v>19646.713426724138</v>
      </c>
      <c r="X12" s="208">
        <f>[1]RAW!U12</f>
        <v>26.207412953949831</v>
      </c>
      <c r="Y12" s="238">
        <f>[1]RAW!V12</f>
        <v>8.86</v>
      </c>
      <c r="Z12" s="238">
        <f>[1]RAW!W12</f>
        <v>9.5774428571428576</v>
      </c>
      <c r="AA12" s="175">
        <f>[1]RAW!X12</f>
        <v>1.4225571428571424</v>
      </c>
      <c r="AB12" s="208">
        <f>[1]RAW!Y12</f>
        <v>267.10000000000002</v>
      </c>
      <c r="AC12" s="208" t="str">
        <f>[1]RAW!Z12</f>
        <v>Over Fuel</v>
      </c>
      <c r="AD12" s="208" t="str">
        <f>[1]RAW!AA12</f>
        <v>Exp:11.0 km/L | Act:3.7 km/L [■■■·······] -7.3 km/L</v>
      </c>
      <c r="AE12" s="126" t="s">
        <v>201</v>
      </c>
      <c r="AF12" s="127">
        <f>D5S1!$F$1</f>
        <v>45989</v>
      </c>
      <c r="AG12" s="112">
        <f>D5S1!$H$1</f>
        <v>5</v>
      </c>
      <c r="AH12" s="112" t="str">
        <f>D5S1!$D$70</f>
        <v>Khuda Bukhsh</v>
      </c>
      <c r="AI12" s="112" t="str">
        <f>D5S1!$F$70</f>
        <v>0300-1156695</v>
      </c>
      <c r="AJ12" s="112" t="str">
        <f>D5S1!$D$4</f>
        <v>Haji Darya khan</v>
      </c>
      <c r="AK12" s="112" t="str">
        <f>D5S1!$E$4</f>
        <v>0300-8920333</v>
      </c>
      <c r="AL12" s="112" t="str">
        <f>D5S1!$F$4</f>
        <v>Putab Raay, Sanjay Fertilizers</v>
      </c>
      <c r="AM12" s="112" t="str">
        <f t="shared" si="1"/>
        <v>Putab Raay</v>
      </c>
      <c r="AN12" s="112" t="str">
        <f>D5S1!$G$4</f>
        <v>0300-317/018</v>
      </c>
      <c r="AO12" s="112">
        <f>D5S1!$D$2</f>
        <v>0</v>
      </c>
      <c r="AP12" s="128" t="str">
        <f>D5S1!$B$4</f>
        <v>Haji Darya Khan</v>
      </c>
      <c r="AQ12" s="112" t="str">
        <f>D5S1!$H$4</f>
        <v>28°12'34.3"N 68°34'34.3"E</v>
      </c>
      <c r="AR12" s="112" t="str">
        <f>D5S1!$C$4</f>
        <v>Jaferabad</v>
      </c>
      <c r="AS12" s="112">
        <f>D5S1!$C$6</f>
        <v>34</v>
      </c>
      <c r="AT12" s="112">
        <f>D5S1!$E$6</f>
        <v>32</v>
      </c>
      <c r="AU12" s="112">
        <f>D5S1!$H$6</f>
        <v>625</v>
      </c>
      <c r="AV12" s="112">
        <f>D5S1!$C$7</f>
        <v>23</v>
      </c>
      <c r="AW12" s="112">
        <f>D5S1!$E$7</f>
        <v>19</v>
      </c>
      <c r="AX12" s="112">
        <f>D5S1!$H$7</f>
        <v>26</v>
      </c>
      <c r="AY12" s="112">
        <f>D5S1!$C$8</f>
        <v>8</v>
      </c>
      <c r="AZ12" s="112">
        <f>D5S1!$E$8</f>
        <v>0</v>
      </c>
      <c r="BA12" s="112">
        <f>D5S1!$H$8</f>
        <v>558</v>
      </c>
      <c r="BB12" s="112">
        <f>D5S1!$B$11</f>
        <v>3</v>
      </c>
      <c r="BC12" s="112">
        <f>D5S1!$C$11</f>
        <v>3</v>
      </c>
      <c r="BD12" s="112">
        <f>D5S1!$D$11</f>
        <v>3</v>
      </c>
      <c r="BE12" s="112">
        <f>D5S1!$E$11</f>
        <v>2</v>
      </c>
      <c r="BF12" s="112">
        <f>D5S1!$F$11</f>
        <v>2</v>
      </c>
      <c r="BG12" s="112">
        <f>D5S1!$D$15</f>
        <v>18</v>
      </c>
      <c r="BH12" s="112">
        <f>D5S1!$D$16</f>
        <v>20</v>
      </c>
      <c r="BI12" s="112">
        <f>D5S1!$D$17</f>
        <v>25</v>
      </c>
      <c r="BJ12" s="112">
        <f>D5S1!$D$18</f>
        <v>19</v>
      </c>
      <c r="BK12" s="112">
        <f>D5S1!$D$19</f>
        <v>15</v>
      </c>
      <c r="BL12" s="112">
        <f>D5S1!$D$20</f>
        <v>0</v>
      </c>
      <c r="BM12" s="112">
        <f>D5S1!$D$21</f>
        <v>0</v>
      </c>
      <c r="BN12" s="112">
        <f>D5S1!$H$15</f>
        <v>0</v>
      </c>
      <c r="BO12" s="112">
        <f>D5S1!$H$16</f>
        <v>0</v>
      </c>
      <c r="BP12" s="112">
        <f>D5S1!$H$17</f>
        <v>0</v>
      </c>
      <c r="BQ12" s="112">
        <f>D5S1!$H$18</f>
        <v>0</v>
      </c>
      <c r="BR12" s="112">
        <f>D5S1!$H$19</f>
        <v>0</v>
      </c>
      <c r="BS12" s="112">
        <f>D5S1!$H$20</f>
        <v>0</v>
      </c>
      <c r="BT12" s="112">
        <f>D5S1!$H$21</f>
        <v>0</v>
      </c>
      <c r="BU12" s="112">
        <f>COUNTA( D5S1!$B$24:$B$30)</f>
        <v>7</v>
      </c>
      <c r="BV12" s="112">
        <f>COUNTIF(D5S1!$F$24:$F$30,"Yes")+COUNTIF(D5S1!$F$24:$F$30,"""")+COUNTIF(D5S1!$F$24:$F$30,"'")</f>
        <v>6</v>
      </c>
      <c r="BW12" s="112">
        <f>COUNTIF(D5S1!$F$24:$F$30,"Maybe")+COUNTIF(D5S1!$F$24:$F$30,"May be")</f>
        <v>1</v>
      </c>
      <c r="BX12" s="112">
        <f>COUNTIF( D5S1!$F$24:$F$30,"No")</f>
        <v>0</v>
      </c>
      <c r="BY12" s="190">
        <f t="shared" si="2"/>
        <v>0.67647058823529416</v>
      </c>
      <c r="BZ12" s="190">
        <f t="shared" si="3"/>
        <v>0.55882352941176472</v>
      </c>
      <c r="CA12" s="190">
        <f t="shared" si="4"/>
        <v>0.76470588235294112</v>
      </c>
      <c r="CB12" s="190">
        <f t="shared" si="5"/>
        <v>0.23529411764705882</v>
      </c>
      <c r="CC12" s="190">
        <f t="shared" si="6"/>
        <v>0</v>
      </c>
      <c r="CD12" s="112">
        <f t="shared" si="10"/>
        <v>17.4375</v>
      </c>
      <c r="CE12" s="112">
        <f t="shared" si="7"/>
        <v>2.6</v>
      </c>
      <c r="CF12" s="112" t="str">
        <f t="shared" si="8"/>
        <v>Reason to use: Have Trust in Bayer</v>
      </c>
      <c r="CG12" s="129" t="str">
        <f t="shared" si="9"/>
        <v/>
      </c>
      <c r="CH12" s="104" t="str">
        <f ca="1">IFERROR(_xludf.TEXTJOIN(", ",TRUE,INDIRECT(AE12&amp;"!$G$24:$G$30")),"")</f>
        <v/>
      </c>
    </row>
    <row r="13" spans="1:86" ht="26" customHeight="1">
      <c r="A13" s="87"/>
      <c r="F13" s="114" t="str">
        <f>D5S2!B$4</f>
        <v>Qaeim Khan Khossa 2</v>
      </c>
      <c r="J13" s="226">
        <f>[1]RAW!G13</f>
        <v>0</v>
      </c>
      <c r="K13" s="198" t="str">
        <f>[1]RAW!H13</f>
        <v/>
      </c>
      <c r="L13" s="157" t="str">
        <f>[1]RAW!I13</f>
        <v/>
      </c>
      <c r="M13" s="198">
        <f>[1]RAW!J13</f>
        <v>0</v>
      </c>
      <c r="N13" s="198">
        <f>[1]RAW!K13</f>
        <v>11</v>
      </c>
      <c r="O13" s="213" t="str">
        <f>[1]RAW!L13</f>
        <v/>
      </c>
      <c r="P13" s="150">
        <f>[1]RAW!M13</f>
        <v>2.37</v>
      </c>
      <c r="Q13" s="150" t="str">
        <f>[1]RAW!N13</f>
        <v/>
      </c>
      <c r="R13" s="150">
        <f>[1]RAW!O13</f>
        <v>0</v>
      </c>
      <c r="S13" s="150" t="str">
        <f>[1]RAW!P13</f>
        <v/>
      </c>
      <c r="T13" s="186" t="str">
        <f>[1]RAW!Q13</f>
        <v/>
      </c>
      <c r="U13" s="213">
        <f>[1]RAW!R13</f>
        <v>0</v>
      </c>
      <c r="V13" s="150">
        <f>[1]RAW!S13</f>
        <v>57.547909090909094</v>
      </c>
      <c r="W13" s="150">
        <f>[1]RAW!T13</f>
        <v>19589.165517633228</v>
      </c>
      <c r="X13" s="213" t="str">
        <f>[1]RAW!U13</f>
        <v/>
      </c>
      <c r="Y13" s="241">
        <f>[1]RAW!V13</f>
        <v>0.21545454545454545</v>
      </c>
      <c r="Z13" s="240">
        <f>[1]RAW!W13</f>
        <v>11</v>
      </c>
      <c r="AA13" s="175">
        <f>[1]RAW!X13</f>
        <v>0</v>
      </c>
      <c r="AB13" s="213">
        <f>[1]RAW!Y13</f>
        <v>0</v>
      </c>
      <c r="AC13" s="213" t="str">
        <f>[1]RAW!Z13</f>
        <v>Over Fuel</v>
      </c>
      <c r="AD13" s="213" t="str">
        <f>[1]RAW!AA13</f>
        <v/>
      </c>
      <c r="AE13" s="132" t="s">
        <v>202</v>
      </c>
      <c r="AF13" s="133">
        <f>D5S2!$F$1</f>
        <v>45989</v>
      </c>
      <c r="AG13" s="113">
        <f>D5S2!$H$1</f>
        <v>5</v>
      </c>
      <c r="AH13" s="113" t="str">
        <f>D5S2!$D$70</f>
        <v>Khuda Bukhsh</v>
      </c>
      <c r="AI13" s="113" t="str">
        <f>D5S2!$F$70</f>
        <v>0300-1156695</v>
      </c>
      <c r="AJ13" s="113" t="str">
        <f>D5S2!$D$4</f>
        <v xml:space="preserve"> Haji ShahaL khan</v>
      </c>
      <c r="AK13" s="113" t="str">
        <f>D5S2!$E$4</f>
        <v>0300-3174711</v>
      </c>
      <c r="AL13" s="113" t="str">
        <f>D5S2!$F$4</f>
        <v>Purtab Roy, Sanjay Fertilizer Agency</v>
      </c>
      <c r="AM13" s="113" t="str">
        <f t="shared" si="1"/>
        <v>Purtab Roy</v>
      </c>
      <c r="AN13" s="113" t="str">
        <f>D5S2!$G$4</f>
        <v>030-317/018</v>
      </c>
      <c r="AO13" s="113">
        <f>D5S2!$D$2</f>
        <v>0</v>
      </c>
      <c r="AP13" s="134" t="str">
        <f>D5S2!$B$4</f>
        <v>Qaeim Khan Khossa 2</v>
      </c>
      <c r="AQ13" s="113" t="str">
        <f>D5S2!$H$4</f>
        <v>28°11'22.1"N 68°35'18.0"E</v>
      </c>
      <c r="AR13" s="113" t="str">
        <f>D5S2!$C$4</f>
        <v>Jaferabad</v>
      </c>
      <c r="AS13" s="113">
        <f>D5S2!$C$6</f>
        <v>33</v>
      </c>
      <c r="AT13" s="113">
        <f>D5S2!$E$6</f>
        <v>30</v>
      </c>
      <c r="AU13" s="113">
        <f>D5S2!$H$6</f>
        <v>641</v>
      </c>
      <c r="AV13" s="113">
        <f>D5S2!$C$7</f>
        <v>20</v>
      </c>
      <c r="AW13" s="113">
        <f>D5S2!$E$7</f>
        <v>18</v>
      </c>
      <c r="AX13" s="113">
        <f>D5S2!$H$7</f>
        <v>25</v>
      </c>
      <c r="AY13" s="113">
        <f>D5S2!$C$8</f>
        <v>5</v>
      </c>
      <c r="AZ13" s="113">
        <f>D5S2!$E$8</f>
        <v>3</v>
      </c>
      <c r="BA13" s="113">
        <f>D5S2!$H$8</f>
        <v>550</v>
      </c>
      <c r="BB13" s="113">
        <f>D5S2!$B$11</f>
        <v>2</v>
      </c>
      <c r="BC13" s="113">
        <f>D5S2!$C$11</f>
        <v>3</v>
      </c>
      <c r="BD13" s="113">
        <f>D5S2!$D$11</f>
        <v>3</v>
      </c>
      <c r="BE13" s="113">
        <f>D5S2!$E$11</f>
        <v>2</v>
      </c>
      <c r="BF13" s="113">
        <f>D5S2!$F$11</f>
        <v>2</v>
      </c>
      <c r="BG13" s="113">
        <f>D5S2!$D$15</f>
        <v>18</v>
      </c>
      <c r="BH13" s="113">
        <f>D5S2!$D$16</f>
        <v>20</v>
      </c>
      <c r="BI13" s="113">
        <f>D5S2!$D$17</f>
        <v>25</v>
      </c>
      <c r="BJ13" s="113">
        <f>D5S2!$D$18</f>
        <v>18</v>
      </c>
      <c r="BK13" s="113">
        <f>D5S2!$D$19</f>
        <v>25</v>
      </c>
      <c r="BL13" s="113">
        <f>D5S2!$D$20</f>
        <v>0</v>
      </c>
      <c r="BM13" s="113">
        <f>D5S2!$D$21</f>
        <v>0</v>
      </c>
      <c r="BN13" s="113">
        <f>D5S2!$H$15</f>
        <v>0</v>
      </c>
      <c r="BO13" s="113">
        <f>D5S2!$H$16</f>
        <v>0</v>
      </c>
      <c r="BP13" s="113">
        <f>D5S2!$H$17</f>
        <v>0</v>
      </c>
      <c r="BQ13" s="113">
        <f>D5S2!$H$18</f>
        <v>0</v>
      </c>
      <c r="BR13" s="113">
        <f>D5S2!$H$19</f>
        <v>0</v>
      </c>
      <c r="BS13" s="113">
        <f>D5S2!$H$20</f>
        <v>0</v>
      </c>
      <c r="BT13" s="113">
        <f>D5S2!$H$21</f>
        <v>0</v>
      </c>
      <c r="BU13" s="113">
        <f>COUNTA( D5S2!$B$24:$B$30)</f>
        <v>7</v>
      </c>
      <c r="BV13" s="113">
        <f>COUNTIF(D5S2!$F$24:$F$30,"Yes")+COUNTIF(D5S2!$F$24:$F$30,"""")+COUNTIF(D5S2!$F$24:$F$30,"'")</f>
        <v>6</v>
      </c>
      <c r="BW13" s="113">
        <f>COUNTIF(D5S2!$F$24:$F$30,"Maybe")+COUNTIF(D5S2!$F$24:$F$30,"May be")</f>
        <v>1</v>
      </c>
      <c r="BX13" s="113">
        <f>COUNTIF( D5S2!$F$24:$F$30,"No")</f>
        <v>0</v>
      </c>
      <c r="BY13" s="190">
        <f t="shared" si="2"/>
        <v>0.60606060606060608</v>
      </c>
      <c r="BZ13" s="190">
        <f t="shared" si="3"/>
        <v>0.54545454545454541</v>
      </c>
      <c r="CA13" s="190">
        <f t="shared" si="4"/>
        <v>0.75757575757575757</v>
      </c>
      <c r="CB13" s="190">
        <f t="shared" si="5"/>
        <v>0.15151515151515152</v>
      </c>
      <c r="CC13" s="190">
        <f t="shared" si="6"/>
        <v>9.0909090909090912E-2</v>
      </c>
      <c r="CD13" s="113">
        <f t="shared" si="10"/>
        <v>18.333333333333332</v>
      </c>
      <c r="CE13" s="113">
        <f t="shared" si="7"/>
        <v>2.4</v>
      </c>
      <c r="CF13" s="113" t="str">
        <f t="shared" si="8"/>
        <v>Reason to use: Have Trust in Bayer</v>
      </c>
      <c r="CG13" s="135" t="str">
        <f t="shared" si="9"/>
        <v/>
      </c>
      <c r="CH13" s="104" t="str">
        <f ca="1">IFERROR(_xludf.TEXTJOIN(", ",TRUE,INDIRECT(AE13&amp;"!$G$24:$G$30")),"")</f>
        <v/>
      </c>
    </row>
    <row r="14" spans="1:86" ht="26" customHeight="1">
      <c r="A14" s="20">
        <v>6</v>
      </c>
      <c r="B14" s="85" t="s">
        <v>122</v>
      </c>
      <c r="C14" s="26" t="s">
        <v>121</v>
      </c>
      <c r="D14" s="22">
        <v>45990</v>
      </c>
      <c r="E14" s="86" t="str">
        <f>+TEXT(D14,"DDD")</f>
        <v>Sat</v>
      </c>
      <c r="F14" s="111" t="str">
        <f>+D6S1!B$4</f>
        <v>Allah Wadhayo</v>
      </c>
      <c r="G14" s="91"/>
      <c r="H14" s="91"/>
      <c r="I14" s="91"/>
      <c r="J14" s="223">
        <f>[1]RAW!G14</f>
        <v>180</v>
      </c>
      <c r="K14" s="204">
        <f>[1]RAW!H14</f>
        <v>3</v>
      </c>
      <c r="L14" s="204">
        <f>[1]RAW!I14</f>
        <v>0</v>
      </c>
      <c r="M14" s="205">
        <f>[1]RAW!J14</f>
        <v>0</v>
      </c>
      <c r="N14" s="205">
        <f>[1]RAW!K14</f>
        <v>11</v>
      </c>
      <c r="O14" s="208" t="str">
        <f>[1]RAW!L14</f>
        <v/>
      </c>
      <c r="P14" s="207">
        <f>[1]RAW!M14</f>
        <v>122.99</v>
      </c>
      <c r="Q14" s="207">
        <f>[1]RAW!N14</f>
        <v>-57.010000000000005</v>
      </c>
      <c r="R14" s="148">
        <f>[1]RAW!O14</f>
        <v>920</v>
      </c>
      <c r="S14" s="208">
        <f>[1]RAW!P14</f>
        <v>42.30999999999996</v>
      </c>
      <c r="T14" s="151" t="str">
        <f>[1]RAW!Q14</f>
        <v/>
      </c>
      <c r="U14" s="208">
        <f>[1]RAW!R14</f>
        <v>0</v>
      </c>
      <c r="V14" s="148">
        <f>[1]RAW!S14</f>
        <v>2986.420818181818</v>
      </c>
      <c r="W14" s="148">
        <f>[1]RAW!T14</f>
        <v>16602.74469945141</v>
      </c>
      <c r="X14" s="208" t="str">
        <f>[1]RAW!U14</f>
        <v/>
      </c>
      <c r="Y14" s="238">
        <f>[1]RAW!V14</f>
        <v>11.18090909090909</v>
      </c>
      <c r="Z14" s="240">
        <f>[1]RAW!W14</f>
        <v>11</v>
      </c>
      <c r="AA14" s="175">
        <f>[1]RAW!X14</f>
        <v>0</v>
      </c>
      <c r="AB14" s="208">
        <f>[1]RAW!Y14</f>
        <v>0</v>
      </c>
      <c r="AC14" s="208" t="str">
        <f>[1]RAW!Z14</f>
        <v>Over Fuel</v>
      </c>
      <c r="AD14" s="208" t="str">
        <f>[1]RAW!AA14</f>
        <v/>
      </c>
      <c r="AE14" s="104" t="s">
        <v>203</v>
      </c>
      <c r="AF14" s="116">
        <f>D6S1!$F$1</f>
        <v>45990</v>
      </c>
      <c r="AG14" s="104">
        <f>D6S1!$H$1</f>
        <v>6</v>
      </c>
      <c r="AH14" s="104" t="str">
        <f>D6S1!$D$91</f>
        <v>Shafqat Ali Solangi</v>
      </c>
      <c r="AI14" s="104" t="str">
        <f>D6S1!$F$91</f>
        <v>0307-3422299</v>
      </c>
      <c r="AJ14" s="104" t="str">
        <f>D6S1!$D$4</f>
        <v>Ali Dino</v>
      </c>
      <c r="AK14" s="104" t="str">
        <f>D6S1!$E$4</f>
        <v>0300-3727407</v>
      </c>
      <c r="AL14" s="104" t="str">
        <f>D6S1!$F$4</f>
        <v>Shah M. Mangi, Mangi Fertilizers</v>
      </c>
      <c r="AM14" s="104" t="str">
        <f t="shared" si="1"/>
        <v>Shah M. Mangi</v>
      </c>
      <c r="AN14" s="104" t="str">
        <f>D6S1!$G$4</f>
        <v>0300-9348853</v>
      </c>
      <c r="AO14" s="104">
        <f>D6S1!$D$2</f>
        <v>0</v>
      </c>
      <c r="AP14" s="118" t="str">
        <f>D6S1!$B$4</f>
        <v>Allah Wadhayo</v>
      </c>
      <c r="AQ14" s="104" t="str">
        <f>D6S1!$H$4</f>
        <v>27°05'41.2"N 68°35'22.9"E</v>
      </c>
      <c r="AR14" s="104" t="str">
        <f>D6S1!$C$4</f>
        <v>Ranipur</v>
      </c>
      <c r="AS14" s="104">
        <f>D6S1!$C$6</f>
        <v>59</v>
      </c>
      <c r="AT14" s="104">
        <f>D6S1!$E$6</f>
        <v>56</v>
      </c>
      <c r="AU14" s="104">
        <f>D6S1!$H$6</f>
        <v>1871</v>
      </c>
      <c r="AV14" s="104">
        <f>D6S1!$C$7</f>
        <v>20</v>
      </c>
      <c r="AW14" s="104">
        <f>D6S1!$E$7</f>
        <v>13</v>
      </c>
      <c r="AX14" s="104">
        <f>D6S1!$H$7</f>
        <v>45</v>
      </c>
      <c r="AY14" s="104">
        <f>D6S1!$C$8</f>
        <v>10</v>
      </c>
      <c r="AZ14" s="104">
        <f>D6S1!$E$8</f>
        <v>4</v>
      </c>
      <c r="BA14" s="104">
        <f>D6S1!$H$8</f>
        <v>1466</v>
      </c>
      <c r="BB14" s="104">
        <f>D6S1!$B$11</f>
        <v>3</v>
      </c>
      <c r="BC14" s="104">
        <f>D6S1!$C$11</f>
        <v>3</v>
      </c>
      <c r="BD14" s="104">
        <f>D6S1!$D$11</f>
        <v>3</v>
      </c>
      <c r="BE14" s="104">
        <f>D6S1!$E$11</f>
        <v>3</v>
      </c>
      <c r="BF14" s="104">
        <f>D6S1!$F$11</f>
        <v>2</v>
      </c>
      <c r="BG14" s="104">
        <f>D6S1!$D$15</f>
        <v>12</v>
      </c>
      <c r="BH14" s="104">
        <f>D6S1!$D$16</f>
        <v>13</v>
      </c>
      <c r="BI14" s="104">
        <f>D6S1!$D$17</f>
        <v>20</v>
      </c>
      <c r="BJ14" s="104">
        <f>D6S1!$D$18</f>
        <v>13</v>
      </c>
      <c r="BK14" s="104">
        <f>D6S1!$D$19</f>
        <v>0</v>
      </c>
      <c r="BL14" s="104">
        <f>D6S1!$D$20</f>
        <v>0</v>
      </c>
      <c r="BM14" s="104">
        <f>D6S1!$D$21</f>
        <v>0</v>
      </c>
      <c r="BN14" s="104">
        <f>D6S1!$H$15</f>
        <v>0</v>
      </c>
      <c r="BO14" s="104">
        <f>D6S1!$H$16</f>
        <v>0</v>
      </c>
      <c r="BP14" s="104">
        <f>D6S1!$H$17</f>
        <v>0</v>
      </c>
      <c r="BQ14" s="104">
        <f>D6S1!$H$18</f>
        <v>0</v>
      </c>
      <c r="BR14" s="104">
        <f>D6S1!$H$19</f>
        <v>0</v>
      </c>
      <c r="BS14" s="104">
        <f>D6S1!$H$20</f>
        <v>0</v>
      </c>
      <c r="BT14" s="104">
        <f>D6S1!$H$21</f>
        <v>0</v>
      </c>
      <c r="BU14" s="104">
        <f>COUNTA( D6S1!$B$24:$B$30)</f>
        <v>7</v>
      </c>
      <c r="BV14" s="104">
        <f>COUNTIF(D6S1!$F$24:$F$30,"Yes")+COUNTIF(D6S1!$F$24:$F$30,"""")+COUNTIF(D6S1!$F$24:$F$30,"'")</f>
        <v>3</v>
      </c>
      <c r="BW14" s="104">
        <f>COUNTIF(D6S1!$F$24:$F$30,"Maybe")+COUNTIF(D6S1!$F$24:$F$30,"May be")</f>
        <v>1</v>
      </c>
      <c r="BX14" s="104">
        <f>COUNTIF( D6S1!$F$24:$F$30,"No")</f>
        <v>0</v>
      </c>
      <c r="BY14" s="190">
        <f t="shared" si="2"/>
        <v>0.33898305084745761</v>
      </c>
      <c r="BZ14" s="190">
        <f t="shared" si="3"/>
        <v>0.22033898305084745</v>
      </c>
      <c r="CA14" s="190">
        <f t="shared" si="4"/>
        <v>0.76271186440677963</v>
      </c>
      <c r="CB14" s="190">
        <f t="shared" si="5"/>
        <v>0.16949152542372881</v>
      </c>
      <c r="CC14" s="190">
        <f t="shared" si="6"/>
        <v>6.7796610169491525E-2</v>
      </c>
      <c r="CD14" s="104">
        <f t="shared" si="10"/>
        <v>26.178571428571427</v>
      </c>
      <c r="CE14" s="104">
        <f t="shared" si="7"/>
        <v>2.8</v>
      </c>
      <c r="CF14" s="104" t="str">
        <f t="shared" si="8"/>
        <v>Reason to use: Have Trust in Bayer</v>
      </c>
      <c r="CG14" s="104" t="str">
        <f t="shared" si="9"/>
        <v/>
      </c>
      <c r="CH14" s="104" t="str">
        <f ca="1">IFERROR(_xludf.TEXTJOIN(", ",TRUE,INDIRECT(AE14&amp;"!$G$24:$G$30")),"")</f>
        <v/>
      </c>
    </row>
    <row r="15" spans="1:86" ht="26" customHeight="1">
      <c r="A15" s="87"/>
      <c r="F15" s="114" t="str">
        <f>D6S2!B$4</f>
        <v>Haji Khabar Malaha</v>
      </c>
      <c r="J15" s="226">
        <f>[1]RAW!G15</f>
        <v>0</v>
      </c>
      <c r="K15" s="198" t="str">
        <f>[1]RAW!H15</f>
        <v/>
      </c>
      <c r="L15" s="157" t="str">
        <f>[1]RAW!I15</f>
        <v/>
      </c>
      <c r="M15" s="198">
        <f>[1]RAW!J15</f>
        <v>0</v>
      </c>
      <c r="N15" s="198">
        <f>[1]RAW!K15</f>
        <v>11</v>
      </c>
      <c r="O15" s="207" t="str">
        <f>[1]RAW!L15</f>
        <v/>
      </c>
      <c r="P15" s="150">
        <f>[1]RAW!M15</f>
        <v>6.5</v>
      </c>
      <c r="Q15" s="150" t="str">
        <f>[1]RAW!N15</f>
        <v/>
      </c>
      <c r="R15" s="149">
        <f>[1]RAW!O15</f>
        <v>0</v>
      </c>
      <c r="S15" s="149" t="str">
        <f>[1]RAW!P15</f>
        <v/>
      </c>
      <c r="T15" s="186" t="str">
        <f>[1]RAW!Q15</f>
        <v/>
      </c>
      <c r="U15" s="207">
        <f>[1]RAW!R15</f>
        <v>0</v>
      </c>
      <c r="V15" s="150">
        <f>[1]RAW!S15</f>
        <v>157.83181818181819</v>
      </c>
      <c r="W15" s="150">
        <f>[1]RAW!T15</f>
        <v>16444.912881269593</v>
      </c>
      <c r="X15" s="207" t="str">
        <f>[1]RAW!U15</f>
        <v/>
      </c>
      <c r="Y15" s="240">
        <f>[1]RAW!V15</f>
        <v>0.59090909090909094</v>
      </c>
      <c r="Z15" s="240">
        <f>[1]RAW!W15</f>
        <v>11</v>
      </c>
      <c r="AA15" s="175">
        <f>[1]RAW!X15</f>
        <v>0</v>
      </c>
      <c r="AB15" s="207">
        <f>[1]RAW!Y15</f>
        <v>0</v>
      </c>
      <c r="AC15" s="207" t="str">
        <f>[1]RAW!Z15</f>
        <v>Over Fuel</v>
      </c>
      <c r="AD15" s="207" t="str">
        <f>[1]RAW!AA15</f>
        <v/>
      </c>
      <c r="AE15" s="104" t="s">
        <v>204</v>
      </c>
      <c r="AF15" s="116">
        <f>D6S2!$F$1</f>
        <v>45990</v>
      </c>
      <c r="AG15" s="104">
        <f>D6S2!$H$1</f>
        <v>6</v>
      </c>
      <c r="AH15" s="104" t="str">
        <f>D6S2!$D$91</f>
        <v>Muhammad Yahya</v>
      </c>
      <c r="AI15" s="104" t="str">
        <f>D6S2!$F$91</f>
        <v>0300-3197088</v>
      </c>
      <c r="AJ15" s="104" t="str">
        <f>D6S2!$D$4</f>
        <v>Anwar Ali</v>
      </c>
      <c r="AK15" s="104" t="str">
        <f>D6S2!$E$4</f>
        <v>0305-3691795</v>
      </c>
      <c r="AL15" s="104" t="str">
        <f>D6S2!$F$4</f>
        <v>Shah M. Mangi, Mangi Fertilizers</v>
      </c>
      <c r="AM15" s="104" t="str">
        <f t="shared" si="1"/>
        <v>Shah M. Mangi</v>
      </c>
      <c r="AN15" s="104" t="str">
        <f>D6S2!$G$4</f>
        <v>0300-9348853</v>
      </c>
      <c r="AO15" s="104">
        <f>D6S2!$D$2</f>
        <v>0</v>
      </c>
      <c r="AP15" s="118" t="str">
        <f>D6S2!$B$4</f>
        <v>Haji Khabar Malaha</v>
      </c>
      <c r="AQ15" s="104" t="str">
        <f>D6S2!$H$4</f>
        <v>27°02'26.2"N 68°33'47.6"E</v>
      </c>
      <c r="AR15" s="104" t="str">
        <f>D6S2!$C$4</f>
        <v>Ranipur</v>
      </c>
      <c r="AS15" s="104">
        <f>D6S2!$C$6</f>
        <v>33</v>
      </c>
      <c r="AT15" s="104">
        <f>D6S2!$E$6</f>
        <v>33</v>
      </c>
      <c r="AU15" s="104">
        <f>D6S2!$H$6</f>
        <v>582</v>
      </c>
      <c r="AV15" s="104">
        <f>D6S2!$C$7</f>
        <v>28</v>
      </c>
      <c r="AW15" s="104">
        <f>D6S2!$E$7</f>
        <v>25</v>
      </c>
      <c r="AX15" s="104">
        <f>D6S2!$H$7</f>
        <v>32</v>
      </c>
      <c r="AY15" s="104">
        <f>D6S2!$C$8</f>
        <v>1</v>
      </c>
      <c r="AZ15" s="104">
        <f>D6S2!$E$8</f>
        <v>0</v>
      </c>
      <c r="BA15" s="104">
        <f>D6S2!$H$8</f>
        <v>572</v>
      </c>
      <c r="BB15" s="104">
        <f>D6S2!$B$11</f>
        <v>3</v>
      </c>
      <c r="BC15" s="104">
        <f>D6S2!$C$11</f>
        <v>3</v>
      </c>
      <c r="BD15" s="104">
        <f>D6S2!$D$11</f>
        <v>3</v>
      </c>
      <c r="BE15" s="104">
        <f>D6S2!$E$11</f>
        <v>2</v>
      </c>
      <c r="BF15" s="104">
        <f>D6S2!$F$11</f>
        <v>3</v>
      </c>
      <c r="BG15" s="104">
        <f>D6S2!$D$15</f>
        <v>24</v>
      </c>
      <c r="BH15" s="104">
        <f>D6S2!$D$16</f>
        <v>25</v>
      </c>
      <c r="BI15" s="104">
        <f>D6S2!$D$17</f>
        <v>28</v>
      </c>
      <c r="BJ15" s="104">
        <f>D6S2!$D$18</f>
        <v>24</v>
      </c>
      <c r="BK15" s="104">
        <f>D6S2!$D$19</f>
        <v>0</v>
      </c>
      <c r="BL15" s="104">
        <f>D6S2!$D$20</f>
        <v>0</v>
      </c>
      <c r="BM15" s="104">
        <f>D6S2!$D$21</f>
        <v>0</v>
      </c>
      <c r="BN15" s="104">
        <f>D6S2!$H$15</f>
        <v>0</v>
      </c>
      <c r="BO15" s="104">
        <f>D6S2!$H$16</f>
        <v>0</v>
      </c>
      <c r="BP15" s="104">
        <f>D6S2!$H$17</f>
        <v>0</v>
      </c>
      <c r="BQ15" s="104">
        <f>D6S2!$H$18</f>
        <v>0</v>
      </c>
      <c r="BR15" s="104">
        <f>D6S2!$H$19</f>
        <v>0</v>
      </c>
      <c r="BS15" s="104">
        <f>D6S2!$H$20</f>
        <v>0</v>
      </c>
      <c r="BT15" s="104">
        <f>D6S2!$H$21</f>
        <v>0</v>
      </c>
      <c r="BU15" s="104">
        <f>COUNTA( D6S2!$B$24:$B$30)</f>
        <v>7</v>
      </c>
      <c r="BV15" s="104">
        <f>COUNTIF(D6S2!$F$24:$F$30,"Yes")+COUNTIF(D6S2!$F$24:$F$30,"""")+COUNTIF(D6S2!$F$24:$F$30,"'")</f>
        <v>7</v>
      </c>
      <c r="BW15" s="104">
        <f>COUNTIF(D6S2!$F$24:$F$30,"Maybe")+COUNTIF(D6S2!$F$24:$F$30,"May be")</f>
        <v>0</v>
      </c>
      <c r="BX15" s="104">
        <f>COUNTIF( D6S2!$F$24:$F$30,"No")</f>
        <v>0</v>
      </c>
      <c r="BY15" s="190">
        <f t="shared" si="2"/>
        <v>0.84848484848484851</v>
      </c>
      <c r="BZ15" s="190">
        <f t="shared" si="3"/>
        <v>0.75757575757575757</v>
      </c>
      <c r="CA15" s="190">
        <f t="shared" si="4"/>
        <v>0.96969696969696972</v>
      </c>
      <c r="CB15" s="190">
        <f t="shared" si="5"/>
        <v>3.0303030303030304E-2</v>
      </c>
      <c r="CC15" s="190">
        <f t="shared" si="6"/>
        <v>0</v>
      </c>
      <c r="CD15" s="104">
        <f t="shared" si="10"/>
        <v>17.333333333333332</v>
      </c>
      <c r="CE15" s="104">
        <f t="shared" si="7"/>
        <v>2.8</v>
      </c>
      <c r="CF15" s="104" t="str">
        <f t="shared" si="8"/>
        <v>Reason to use: Have Trust in Bayer</v>
      </c>
      <c r="CG15" s="104" t="str">
        <f t="shared" si="9"/>
        <v/>
      </c>
      <c r="CH15" s="104" t="str">
        <f ca="1">IFERROR(_xludf.TEXTJOIN(", ",TRUE,INDIRECT(AE15&amp;"!$G$24:$G$30")),"")</f>
        <v/>
      </c>
    </row>
    <row r="16" spans="1:86" ht="26" customHeight="1">
      <c r="A16" s="20">
        <v>7</v>
      </c>
      <c r="B16" s="85" t="s">
        <v>120</v>
      </c>
      <c r="C16" s="26" t="s">
        <v>122</v>
      </c>
      <c r="D16" s="22">
        <v>45992</v>
      </c>
      <c r="E16" s="86" t="str">
        <f>+TEXT(D16,"DDD")</f>
        <v>Mon</v>
      </c>
      <c r="F16" s="111" t="str">
        <f>+D7S1!B$4</f>
        <v>Saein Daad Marri</v>
      </c>
      <c r="G16" s="91"/>
      <c r="H16" s="91"/>
      <c r="I16" s="91"/>
      <c r="J16" s="223">
        <f>[1]RAW!G16</f>
        <v>45</v>
      </c>
      <c r="K16" s="204">
        <f>[1]RAW!H16</f>
        <v>0.75</v>
      </c>
      <c r="L16" s="204">
        <f>[1]RAW!I16</f>
        <v>1104.1363636363635</v>
      </c>
      <c r="M16" s="205" t="str">
        <f>[1]RAW!J16</f>
        <v>Via Moro Bridge</v>
      </c>
      <c r="N16" s="205">
        <f>[1]RAW!K16</f>
        <v>11</v>
      </c>
      <c r="O16" s="208">
        <f>[1]RAW!L16</f>
        <v>0.83702737499999991</v>
      </c>
      <c r="P16" s="207">
        <f>[1]RAW!M16</f>
        <v>24.81</v>
      </c>
      <c r="Q16" s="207">
        <f>[1]RAW!N16</f>
        <v>-20.190000000000001</v>
      </c>
      <c r="R16" s="148">
        <f>[1]RAW!O16</f>
        <v>1012.2</v>
      </c>
      <c r="S16" s="208">
        <f>[1]RAW!P16</f>
        <v>71.480000000000047</v>
      </c>
      <c r="T16" s="151">
        <f>[1]RAW!Q16</f>
        <v>126.29999999999995</v>
      </c>
      <c r="U16" s="208">
        <f>[1]RAW!R16</f>
        <v>8000</v>
      </c>
      <c r="V16" s="148">
        <f>[1]RAW!S16</f>
        <v>1571.4964370546325</v>
      </c>
      <c r="W16" s="148">
        <f>[1]RAW!T16</f>
        <v>22873.416444214959</v>
      </c>
      <c r="X16" s="208">
        <f>[1]RAW!U16</f>
        <v>29.640607632456469</v>
      </c>
      <c r="Y16" s="238">
        <f>[1]RAW!V16</f>
        <v>2.2554545454545454</v>
      </c>
      <c r="Z16" s="238">
        <f>[1]RAW!W16</f>
        <v>4.2610462499999979</v>
      </c>
      <c r="AA16" s="175">
        <f>[1]RAW!X16</f>
        <v>6.7389537500000021</v>
      </c>
      <c r="AB16" s="208">
        <f>[1]RAW!Y16</f>
        <v>269.89999999999998</v>
      </c>
      <c r="AC16" s="208" t="str">
        <f>[1]RAW!Z16</f>
        <v>Over Fuel</v>
      </c>
      <c r="AD16" s="208" t="str">
        <f>[1]RAW!AA16</f>
        <v>Exp:11.0 km/L | Act:0.8 km/L [■·········] -10.2 km/L</v>
      </c>
      <c r="AE16" s="126" t="s">
        <v>205</v>
      </c>
      <c r="AF16" s="127">
        <f>D7S1!$F$1</f>
        <v>45992</v>
      </c>
      <c r="AG16" s="112">
        <f>D7S1!$H$1</f>
        <v>7</v>
      </c>
      <c r="AH16" s="112" t="str">
        <f>D7S1!$D$70</f>
        <v>Farhan All Urar</v>
      </c>
      <c r="AI16" s="112" t="str">
        <f>D7S1!$F$70</f>
        <v>0300-2198404</v>
      </c>
      <c r="AJ16" s="112" t="str">
        <f>D7S1!$D$4</f>
        <v>Ghulam Abbas</v>
      </c>
      <c r="AK16" s="112" t="str">
        <f>D7S1!$E$4</f>
        <v>0304-0187132</v>
      </c>
      <c r="AL16" s="112" t="str">
        <f>D7S1!$F$4</f>
        <v>Shalid Rajput, Zain Pesticide Shop</v>
      </c>
      <c r="AM16" s="112" t="str">
        <f t="shared" si="1"/>
        <v>Shalid Rajput</v>
      </c>
      <c r="AN16" s="112" t="str">
        <f>D7S1!$G$4</f>
        <v>0308-3213080</v>
      </c>
      <c r="AO16" s="112">
        <f>D7S1!$D$2</f>
        <v>0</v>
      </c>
      <c r="AP16" s="128" t="str">
        <f>D7S1!$B$4</f>
        <v>Saein Daad Marri</v>
      </c>
      <c r="AQ16" s="112" t="str">
        <f>D7S1!$H$4</f>
        <v>27°09'37.4"N 68°19'48.3"E</v>
      </c>
      <c r="AR16" s="112" t="str">
        <f>D7S1!$C$4</f>
        <v>Mehrabpur</v>
      </c>
      <c r="AS16" s="112">
        <f>D7S1!$C$6</f>
        <v>34</v>
      </c>
      <c r="AT16" s="112">
        <f>D7S1!$E$6</f>
        <v>32</v>
      </c>
      <c r="AU16" s="112">
        <f>D7S1!$H$6</f>
        <v>1158</v>
      </c>
      <c r="AV16" s="112">
        <f>D7S1!$C$7</f>
        <v>22</v>
      </c>
      <c r="AW16" s="112">
        <f>D7S1!$E$7</f>
        <v>12</v>
      </c>
      <c r="AX16" s="112">
        <f>D7S1!$H$7</f>
        <v>27</v>
      </c>
      <c r="AY16" s="112">
        <f>D7S1!$C$8</f>
        <v>5</v>
      </c>
      <c r="AZ16" s="112">
        <f>D7S1!$E$8</f>
        <v>0</v>
      </c>
      <c r="BA16" s="112">
        <f>D7S1!$H$8</f>
        <v>1112</v>
      </c>
      <c r="BB16" s="112">
        <f>D7S1!$B$11</f>
        <v>3</v>
      </c>
      <c r="BC16" s="112">
        <f>D7S1!$C$11</f>
        <v>3</v>
      </c>
      <c r="BD16" s="112">
        <f>D7S1!$D$11</f>
        <v>3</v>
      </c>
      <c r="BE16" s="112">
        <f>D7S1!$E$11</f>
        <v>3</v>
      </c>
      <c r="BF16" s="112">
        <f>D7S1!$F$11</f>
        <v>2</v>
      </c>
      <c r="BG16" s="112">
        <f>D7S1!$D$15</f>
        <v>10</v>
      </c>
      <c r="BH16" s="112">
        <f>D7S1!$D$16</f>
        <v>11</v>
      </c>
      <c r="BI16" s="112">
        <f>D7S1!$D$17</f>
        <v>20</v>
      </c>
      <c r="BJ16" s="112">
        <f>D7S1!$D$18</f>
        <v>12</v>
      </c>
      <c r="BK16" s="112">
        <f>D7S1!$D$19</f>
        <v>0</v>
      </c>
      <c r="BL16" s="112">
        <f>D7S1!$D$20</f>
        <v>0</v>
      </c>
      <c r="BM16" s="112">
        <f>D7S1!$D$21</f>
        <v>0</v>
      </c>
      <c r="BN16" s="112">
        <f>D7S1!$H$15</f>
        <v>0</v>
      </c>
      <c r="BO16" s="112">
        <f>D7S1!$H$16</f>
        <v>0</v>
      </c>
      <c r="BP16" s="112">
        <f>D7S1!$H$17</f>
        <v>0</v>
      </c>
      <c r="BQ16" s="112">
        <f>D7S1!$H$18</f>
        <v>0</v>
      </c>
      <c r="BR16" s="112">
        <f>D7S1!$H$19</f>
        <v>0</v>
      </c>
      <c r="BS16" s="112">
        <f>D7S1!$H$20</f>
        <v>0</v>
      </c>
      <c r="BT16" s="112">
        <f>D7S1!$H$21</f>
        <v>0</v>
      </c>
      <c r="BU16" s="112">
        <f>COUNTA( D7S1!$B$24:$B$30)</f>
        <v>6</v>
      </c>
      <c r="BV16" s="112">
        <f>COUNTIF(D7S1!$F$24:$F$30,"Yes")+COUNTIF(D7S1!$F$24:$F$30,"""")+COUNTIF(D7S1!$F$24:$F$30,"'")</f>
        <v>4</v>
      </c>
      <c r="BW16" s="112">
        <f>COUNTIF(D7S1!$F$24:$F$30,"Maybe")+COUNTIF(D7S1!$F$24:$F$30,"May be")</f>
        <v>2</v>
      </c>
      <c r="BX16" s="112">
        <f>COUNTIF( D7S1!$F$24:$F$30,"No")</f>
        <v>0</v>
      </c>
      <c r="BY16" s="190">
        <f t="shared" si="2"/>
        <v>0.6470588235294118</v>
      </c>
      <c r="BZ16" s="190">
        <f t="shared" si="3"/>
        <v>0.35294117647058826</v>
      </c>
      <c r="CA16" s="190">
        <f t="shared" si="4"/>
        <v>0.79411764705882348</v>
      </c>
      <c r="CB16" s="190">
        <f t="shared" si="5"/>
        <v>0.14705882352941177</v>
      </c>
      <c r="CC16" s="190">
        <f t="shared" si="6"/>
        <v>0</v>
      </c>
      <c r="CD16" s="112">
        <f t="shared" si="10"/>
        <v>34.75</v>
      </c>
      <c r="CE16" s="112">
        <f t="shared" si="7"/>
        <v>2.8</v>
      </c>
      <c r="CF16" s="112" t="str">
        <f t="shared" si="8"/>
        <v>Reason to use: Have Trust in Bayer</v>
      </c>
      <c r="CG16" s="129" t="str">
        <f t="shared" si="9"/>
        <v/>
      </c>
      <c r="CH16" s="104" t="str">
        <f ca="1">IFERROR(_xludf.TEXTJOIN(", ",TRUE,INDIRECT(AE16&amp;"!$G$24:$G$30")),"")</f>
        <v/>
      </c>
    </row>
    <row r="17" spans="1:86" ht="26" customHeight="1">
      <c r="A17" s="87"/>
      <c r="F17" s="114" t="str">
        <f>D7S2!B$4</f>
        <v>Pir Watiyo</v>
      </c>
      <c r="J17" s="226">
        <f>[1]RAW!G17</f>
        <v>0</v>
      </c>
      <c r="K17" s="198" t="str">
        <f>[1]RAW!H17</f>
        <v/>
      </c>
      <c r="L17" s="157" t="str">
        <f>[1]RAW!I17</f>
        <v/>
      </c>
      <c r="M17" s="198">
        <f>[1]RAW!J17</f>
        <v>0</v>
      </c>
      <c r="N17" s="198">
        <f>[1]RAW!K17</f>
        <v>11</v>
      </c>
      <c r="O17" s="207" t="str">
        <f>[1]RAW!L17</f>
        <v/>
      </c>
      <c r="P17" s="150">
        <f>[1]RAW!M17</f>
        <v>4.09</v>
      </c>
      <c r="Q17" s="150" t="str">
        <f>[1]RAW!N17</f>
        <v/>
      </c>
      <c r="R17" s="149">
        <f>[1]RAW!O17</f>
        <v>0</v>
      </c>
      <c r="S17" s="149" t="str">
        <f>[1]RAW!P17</f>
        <v/>
      </c>
      <c r="T17" s="186" t="str">
        <f>[1]RAW!Q17</f>
        <v/>
      </c>
      <c r="U17" s="207">
        <f>[1]RAW!R17</f>
        <v>0</v>
      </c>
      <c r="V17" s="150">
        <f>[1]RAW!S17</f>
        <v>100.35372727272727</v>
      </c>
      <c r="W17" s="150">
        <f>[1]RAW!T17</f>
        <v>22773.062716942233</v>
      </c>
      <c r="X17" s="207" t="str">
        <f>[1]RAW!U17</f>
        <v/>
      </c>
      <c r="Y17" s="240">
        <f>[1]RAW!V17</f>
        <v>0.37181818181818183</v>
      </c>
      <c r="Z17" s="240">
        <f>[1]RAW!W17</f>
        <v>11</v>
      </c>
      <c r="AA17" s="175">
        <f>[1]RAW!X17</f>
        <v>0</v>
      </c>
      <c r="AB17" s="207">
        <f>[1]RAW!Y17</f>
        <v>0</v>
      </c>
      <c r="AC17" s="207" t="str">
        <f>[1]RAW!Z17</f>
        <v>Over Fuel</v>
      </c>
      <c r="AD17" s="207" t="str">
        <f>[1]RAW!AA17</f>
        <v/>
      </c>
      <c r="AE17" s="130" t="s">
        <v>206</v>
      </c>
      <c r="AF17" s="116">
        <f>D7S2!$F$1</f>
        <v>45992</v>
      </c>
      <c r="AG17" s="104">
        <f>D7S2!$H$1</f>
        <v>7</v>
      </c>
      <c r="AH17" s="104" t="str">
        <f>D7S2!$D$70</f>
        <v>Muhammad Saleem</v>
      </c>
      <c r="AI17" s="104" t="str">
        <f>D7S2!$F$70</f>
        <v>0302-112607</v>
      </c>
      <c r="AJ17" s="104" t="str">
        <f>D7S2!$D$4</f>
        <v>Ghulam Sarwar</v>
      </c>
      <c r="AK17" s="104" t="str">
        <f>D7S2!$E$4</f>
        <v>0304-1783160</v>
      </c>
      <c r="AL17" s="104" t="str">
        <f>D7S2!$F$4</f>
        <v>Shalid Rajput, Zain Pesticide Shop</v>
      </c>
      <c r="AM17" s="104" t="str">
        <f t="shared" si="1"/>
        <v>Shalid Rajput</v>
      </c>
      <c r="AN17" s="104" t="str">
        <f>D7S2!$G$4</f>
        <v>0308-3213080</v>
      </c>
      <c r="AO17" s="104">
        <f>D7S2!$D$2</f>
        <v>0</v>
      </c>
      <c r="AP17" s="118" t="str">
        <f>D7S2!$B$4</f>
        <v>Pir Watiyo</v>
      </c>
      <c r="AQ17" s="104" t="str">
        <f>D7S2!$H$4</f>
        <v>27°07'17.9"N 68°19'59.2"E</v>
      </c>
      <c r="AR17" s="104" t="str">
        <f>D7S2!$C$4</f>
        <v>Mehrabpur</v>
      </c>
      <c r="AS17" s="104">
        <f>D7S2!$C$6</f>
        <v>36</v>
      </c>
      <c r="AT17" s="104">
        <f>D7S2!$E$6</f>
        <v>35</v>
      </c>
      <c r="AU17" s="104">
        <f>D7S2!$H$6</f>
        <v>411</v>
      </c>
      <c r="AV17" s="104">
        <f>D7S2!$C$7</f>
        <v>20</v>
      </c>
      <c r="AW17" s="104">
        <f>D7S2!$E$7</f>
        <v>14</v>
      </c>
      <c r="AX17" s="104">
        <f>D7S2!$H$7</f>
        <v>29</v>
      </c>
      <c r="AY17" s="104">
        <f>D7S2!$C$8</f>
        <v>6</v>
      </c>
      <c r="AZ17" s="104">
        <f>D7S2!$E$8</f>
        <v>0</v>
      </c>
      <c r="BA17" s="104">
        <f>D7S2!$H$8</f>
        <v>375</v>
      </c>
      <c r="BB17" s="104">
        <f>D7S2!$B$11</f>
        <v>3</v>
      </c>
      <c r="BC17" s="104">
        <f>D7S2!$C$11</f>
        <v>3</v>
      </c>
      <c r="BD17" s="104">
        <f>D7S2!$D$11</f>
        <v>3</v>
      </c>
      <c r="BE17" s="104">
        <f>D7S2!$E$11</f>
        <v>3</v>
      </c>
      <c r="BF17" s="104">
        <f>D7S2!$F$11</f>
        <v>3</v>
      </c>
      <c r="BG17" s="104">
        <f>D7S2!$D$15</f>
        <v>12</v>
      </c>
      <c r="BH17" s="104">
        <f>D7S2!$D$16</f>
        <v>14</v>
      </c>
      <c r="BI17" s="104">
        <f>D7S2!$D$17</f>
        <v>20</v>
      </c>
      <c r="BJ17" s="104">
        <f>D7S2!$D$18</f>
        <v>14</v>
      </c>
      <c r="BK17" s="104">
        <f>D7S2!$D$19</f>
        <v>0</v>
      </c>
      <c r="BL17" s="104">
        <f>D7S2!$D$20</f>
        <v>0</v>
      </c>
      <c r="BM17" s="104">
        <f>D7S2!$D$21</f>
        <v>0</v>
      </c>
      <c r="BN17" s="104">
        <f>D7S2!$H$15</f>
        <v>0</v>
      </c>
      <c r="BO17" s="104">
        <f>D7S2!$H$16</f>
        <v>0</v>
      </c>
      <c r="BP17" s="104">
        <f>D7S2!$H$17</f>
        <v>0</v>
      </c>
      <c r="BQ17" s="104">
        <f>D7S2!$H$18</f>
        <v>0</v>
      </c>
      <c r="BR17" s="104">
        <f>D7S2!$H$19</f>
        <v>0</v>
      </c>
      <c r="BS17" s="104">
        <f>D7S2!$H$20</f>
        <v>0</v>
      </c>
      <c r="BT17" s="104">
        <f>D7S2!$H$21</f>
        <v>0</v>
      </c>
      <c r="BU17" s="104">
        <f>COUNTA( D7S2!$B$24:$B$30)</f>
        <v>6</v>
      </c>
      <c r="BV17" s="104">
        <f>COUNTIF(D7S2!$F$24:$F$30,"Yes")+COUNTIF(D7S2!$F$24:$F$30,"""")+COUNTIF(D7S2!$F$24:$F$30,"'")</f>
        <v>5</v>
      </c>
      <c r="BW17" s="104">
        <f>COUNTIF(D7S2!$F$24:$F$30,"Maybe")+COUNTIF(D7S2!$F$24:$F$30,"May be")</f>
        <v>1</v>
      </c>
      <c r="BX17" s="104">
        <f>COUNTIF( D7S2!$F$24:$F$30,"No")</f>
        <v>0</v>
      </c>
      <c r="BY17" s="190">
        <f t="shared" si="2"/>
        <v>0.55555555555555558</v>
      </c>
      <c r="BZ17" s="190">
        <f t="shared" si="3"/>
        <v>0.3888888888888889</v>
      </c>
      <c r="CA17" s="190">
        <f t="shared" si="4"/>
        <v>0.80555555555555558</v>
      </c>
      <c r="CB17" s="190">
        <f t="shared" si="5"/>
        <v>0.16666666666666666</v>
      </c>
      <c r="CC17" s="190">
        <f t="shared" si="6"/>
        <v>0</v>
      </c>
      <c r="CD17" s="104">
        <f t="shared" si="10"/>
        <v>10.714285714285714</v>
      </c>
      <c r="CE17" s="104">
        <f t="shared" si="7"/>
        <v>3</v>
      </c>
      <c r="CF17" s="104" t="str">
        <f t="shared" si="8"/>
        <v>Reason to use: Have Trust in Bayer</v>
      </c>
      <c r="CG17" s="131" t="str">
        <f t="shared" si="9"/>
        <v/>
      </c>
      <c r="CH17" s="104" t="str">
        <f ca="1">IFERROR(_xludf.TEXTJOIN(", ",TRUE,INDIRECT(AE17&amp;"!$G$24:$G$30")),"")</f>
        <v/>
      </c>
    </row>
    <row r="18" spans="1:86" ht="26" customHeight="1">
      <c r="A18" s="20">
        <v>8</v>
      </c>
      <c r="B18" s="85" t="s">
        <v>121</v>
      </c>
      <c r="C18" s="26" t="s">
        <v>123</v>
      </c>
      <c r="D18" s="22">
        <v>45993</v>
      </c>
      <c r="E18" s="86" t="str">
        <f>+TEXT(D18,"DDD")</f>
        <v>Tue</v>
      </c>
      <c r="F18" s="111" t="str">
        <f>+D8S1!B$4</f>
        <v>Manali</v>
      </c>
      <c r="G18" s="91"/>
      <c r="H18" s="91"/>
      <c r="I18" s="91"/>
      <c r="J18" s="223">
        <f>[1]RAW!G18</f>
        <v>110</v>
      </c>
      <c r="K18" s="204">
        <f>[1]RAW!H18</f>
        <v>1.8333333333333333</v>
      </c>
      <c r="L18" s="204">
        <f>[1]RAW!I18</f>
        <v>2662</v>
      </c>
      <c r="M18" s="205">
        <f>[1]RAW!J18</f>
        <v>0</v>
      </c>
      <c r="N18" s="205">
        <f>[1]RAW!K18</f>
        <v>11</v>
      </c>
      <c r="O18" s="208">
        <f>[1]RAW!L18</f>
        <v>1.099164</v>
      </c>
      <c r="P18" s="207">
        <f>[1]RAW!M18</f>
        <v>45.42</v>
      </c>
      <c r="Q18" s="207">
        <f>[1]RAW!N18</f>
        <v>-64.58</v>
      </c>
      <c r="R18" s="148">
        <f>[1]RAW!O18</f>
        <v>1138.5</v>
      </c>
      <c r="S18" s="208">
        <f>[1]RAW!P18</f>
        <v>82.92999999999995</v>
      </c>
      <c r="T18" s="149">
        <f>[1]RAW!Q18</f>
        <v>546</v>
      </c>
      <c r="U18" s="208">
        <f>[1]RAW!R18</f>
        <v>11000</v>
      </c>
      <c r="V18" s="148">
        <f>[1]RAW!S18</f>
        <v>915.05494505494516</v>
      </c>
      <c r="W18" s="148">
        <f>[1]RAW!T18</f>
        <v>32858.007771887293</v>
      </c>
      <c r="X18" s="208">
        <f>[1]RAW!U18</f>
        <v>41.32231404958678</v>
      </c>
      <c r="Y18" s="238">
        <f>[1]RAW!V18</f>
        <v>4.1290909090909089</v>
      </c>
      <c r="Z18" s="238">
        <f>[1]RAW!W18</f>
        <v>13.213199999999999</v>
      </c>
      <c r="AA18" s="175">
        <f>[1]RAW!X18</f>
        <v>-2.2131999999999987</v>
      </c>
      <c r="AB18" s="208">
        <f>[1]RAW!Y18</f>
        <v>266.2</v>
      </c>
      <c r="AC18" s="208" t="str">
        <f>[1]RAW!Z18</f>
        <v>Over Fuel</v>
      </c>
      <c r="AD18" s="208" t="str">
        <f>[1]RAW!AA18</f>
        <v>Exp:11.0 km/L | Act:1.1 km/L [■·········] -9.9 km/L</v>
      </c>
      <c r="AE18" s="104" t="s">
        <v>207</v>
      </c>
      <c r="AF18" s="116">
        <f>D8S1!$F$1</f>
        <v>45990</v>
      </c>
      <c r="AG18" s="104">
        <f>D8S1!$H$1</f>
        <v>8</v>
      </c>
      <c r="AH18" s="104" t="str">
        <f>D8S1!$D$82</f>
        <v>Farooq Ahmad</v>
      </c>
      <c r="AI18" s="104" t="str">
        <f>D8S1!$F$82</f>
        <v>0303-3796871</v>
      </c>
      <c r="AJ18" s="104" t="str">
        <f>D8S1!$D$4</f>
        <v>Abdul Razzaq</v>
      </c>
      <c r="AK18" s="104" t="str">
        <f>D8S1!$E$4</f>
        <v>0300-3212418</v>
      </c>
      <c r="AL18" s="104" t="str">
        <f>D8S1!$F$4</f>
        <v>Dilep Kumar, Tilani Barai Markaz</v>
      </c>
      <c r="AM18" s="104" t="str">
        <f t="shared" si="1"/>
        <v>Dilep Kumar</v>
      </c>
      <c r="AN18" s="104" t="str">
        <f>D8S1!$G$4</f>
        <v>0300-8317220</v>
      </c>
      <c r="AO18" s="104">
        <f>D8S1!$D$2</f>
        <v>0</v>
      </c>
      <c r="AP18" s="118" t="str">
        <f>D8S1!$B$4</f>
        <v>Manali</v>
      </c>
      <c r="AQ18" s="104" t="str">
        <f>D8S1!$H$4</f>
        <v>26°44'08.8"N 68°00'37.7"E</v>
      </c>
      <c r="AR18" s="104" t="str">
        <f>D8S1!$C$4</f>
        <v>Dadu</v>
      </c>
      <c r="AS18" s="104">
        <f>D8S1!$C$6</f>
        <v>49</v>
      </c>
      <c r="AT18" s="104">
        <f>D8S1!$E$6</f>
        <v>49</v>
      </c>
      <c r="AU18" s="104">
        <f>D8S1!$H$6</f>
        <v>857</v>
      </c>
      <c r="AV18" s="104">
        <f>D8S1!$C$7</f>
        <v>40</v>
      </c>
      <c r="AW18" s="104">
        <f>D8S1!$E$7</f>
        <v>35</v>
      </c>
      <c r="AX18" s="104">
        <f>D8S1!$H$7</f>
        <v>46</v>
      </c>
      <c r="AY18" s="104">
        <f>D8S1!$C$8</f>
        <v>3</v>
      </c>
      <c r="AZ18" s="104">
        <f>D8S1!$E$8</f>
        <v>0</v>
      </c>
      <c r="BA18" s="104">
        <f>D8S1!$H$8</f>
        <v>825</v>
      </c>
      <c r="BB18" s="104">
        <f>D8S1!$B$11</f>
        <v>3</v>
      </c>
      <c r="BC18" s="104">
        <f>D8S1!$C$11</f>
        <v>3</v>
      </c>
      <c r="BD18" s="104">
        <f>D8S1!$D$11</f>
        <v>3</v>
      </c>
      <c r="BE18" s="104">
        <f>D8S1!$E$11</f>
        <v>3</v>
      </c>
      <c r="BF18" s="104">
        <f>D8S1!$F$11</f>
        <v>2</v>
      </c>
      <c r="BG18" s="104">
        <f>D8S1!$D$15</f>
        <v>30</v>
      </c>
      <c r="BH18" s="104">
        <f>D8S1!$D$16</f>
        <v>32</v>
      </c>
      <c r="BI18" s="104">
        <f>D8S1!$D$17</f>
        <v>40</v>
      </c>
      <c r="BJ18" s="104">
        <f>D8S1!$D$18</f>
        <v>34</v>
      </c>
      <c r="BK18" s="104">
        <f>D8S1!$D$19</f>
        <v>0</v>
      </c>
      <c r="BL18" s="104">
        <f>D8S1!$D$20</f>
        <v>0</v>
      </c>
      <c r="BM18" s="104">
        <f>D8S1!$D$21</f>
        <v>0</v>
      </c>
      <c r="BN18" s="104">
        <f>D8S1!$H$15</f>
        <v>0</v>
      </c>
      <c r="BO18" s="104">
        <f>D8S1!$H$16</f>
        <v>0</v>
      </c>
      <c r="BP18" s="104">
        <f>D8S1!$H$17</f>
        <v>0</v>
      </c>
      <c r="BQ18" s="104">
        <f>D8S1!$H$18</f>
        <v>0</v>
      </c>
      <c r="BR18" s="104">
        <f>D8S1!$H$19</f>
        <v>0</v>
      </c>
      <c r="BS18" s="104">
        <f>D8S1!$H$20</f>
        <v>0</v>
      </c>
      <c r="BT18" s="104">
        <f>D8S1!$H$21</f>
        <v>0</v>
      </c>
      <c r="BU18" s="104">
        <f>COUNTA( D8S1!$B$24:$B$30)</f>
        <v>7</v>
      </c>
      <c r="BV18" s="104">
        <f>COUNTIF(D8S1!$F$24:$F$30,"Yes")+COUNTIF(D8S1!$F$24:$F$30,"""")+COUNTIF(D8S1!$F$24:$F$30,"'")</f>
        <v>6</v>
      </c>
      <c r="BW18" s="104">
        <f>COUNTIF(D8S1!$F$24:$F$30,"Maybe")+COUNTIF(D8S1!$F$24:$F$30,"May be")</f>
        <v>1</v>
      </c>
      <c r="BX18" s="104">
        <f>COUNTIF( D8S1!$F$24:$F$30,"No")</f>
        <v>0</v>
      </c>
      <c r="BY18" s="190">
        <f t="shared" si="2"/>
        <v>0.81632653061224492</v>
      </c>
      <c r="BZ18" s="190">
        <f t="shared" si="3"/>
        <v>0.7142857142857143</v>
      </c>
      <c r="CA18" s="190">
        <f t="shared" si="4"/>
        <v>0.93877551020408168</v>
      </c>
      <c r="CB18" s="190">
        <f t="shared" si="5"/>
        <v>6.1224489795918366E-2</v>
      </c>
      <c r="CC18" s="190">
        <f t="shared" si="6"/>
        <v>0</v>
      </c>
      <c r="CD18" s="104">
        <f t="shared" si="10"/>
        <v>16.836734693877553</v>
      </c>
      <c r="CE18" s="104">
        <f t="shared" si="7"/>
        <v>2.8</v>
      </c>
      <c r="CF18" s="104" t="str">
        <f t="shared" si="8"/>
        <v>Reason to use: Have Trust in Bayer</v>
      </c>
      <c r="CG18" s="104" t="str">
        <f t="shared" si="9"/>
        <v/>
      </c>
      <c r="CH18" s="104" t="str">
        <f ca="1">IFERROR(_xludf.TEXTJOIN(", ",TRUE,INDIRECT(AE18&amp;"!$G$24:$G$30")),"")</f>
        <v/>
      </c>
    </row>
    <row r="19" spans="1:86" ht="26" customHeight="1">
      <c r="A19" s="87"/>
      <c r="F19" s="114" t="str">
        <f>D8S2!B$4</f>
        <v>Golo Potho</v>
      </c>
      <c r="J19" s="226">
        <f>[1]RAW!G19</f>
        <v>0</v>
      </c>
      <c r="K19" s="198" t="str">
        <f>[1]RAW!H19</f>
        <v/>
      </c>
      <c r="L19" s="157" t="str">
        <f>[1]RAW!I19</f>
        <v/>
      </c>
      <c r="M19" s="198">
        <f>[1]RAW!J19</f>
        <v>0</v>
      </c>
      <c r="N19" s="198">
        <f>[1]RAW!K19</f>
        <v>11</v>
      </c>
      <c r="O19" s="207" t="str">
        <f>[1]RAW!L19</f>
        <v/>
      </c>
      <c r="P19" s="150">
        <f>[1]RAW!M19</f>
        <v>2.0499999999999998</v>
      </c>
      <c r="Q19" s="150" t="str">
        <f>[1]RAW!N19</f>
        <v/>
      </c>
      <c r="R19" s="149">
        <f>[1]RAW!O19</f>
        <v>0</v>
      </c>
      <c r="S19" s="149" t="str">
        <f>[1]RAW!P19</f>
        <v/>
      </c>
      <c r="T19" s="150" t="str">
        <f>[1]RAW!Q19</f>
        <v/>
      </c>
      <c r="U19" s="207">
        <f>[1]RAW!R19</f>
        <v>0</v>
      </c>
      <c r="V19" s="150">
        <f>[1]RAW!S19</f>
        <v>49.609999999999992</v>
      </c>
      <c r="W19" s="150">
        <f>[1]RAW!T19</f>
        <v>32808.397771887292</v>
      </c>
      <c r="X19" s="207" t="str">
        <f>[1]RAW!U19</f>
        <v/>
      </c>
      <c r="Y19" s="240">
        <f>[1]RAW!V19</f>
        <v>0.18636363636363634</v>
      </c>
      <c r="Z19" s="240">
        <f>[1]RAW!W19</f>
        <v>11</v>
      </c>
      <c r="AA19" s="175">
        <f>[1]RAW!X19</f>
        <v>0</v>
      </c>
      <c r="AB19" s="207">
        <f>[1]RAW!Y19</f>
        <v>0</v>
      </c>
      <c r="AC19" s="207" t="str">
        <f>[1]RAW!Z19</f>
        <v>Over Fuel</v>
      </c>
      <c r="AD19" s="207" t="str">
        <f>[1]RAW!AA19</f>
        <v/>
      </c>
      <c r="AE19" s="104" t="s">
        <v>208</v>
      </c>
      <c r="AF19" s="116">
        <f>D8S2!$F$1</f>
        <v>45990</v>
      </c>
      <c r="AG19" s="104">
        <f>D8S2!$H$1</f>
        <v>8</v>
      </c>
      <c r="AH19" s="104" t="str">
        <f>D8S2!$D$77</f>
        <v>Farooq Ahmad</v>
      </c>
      <c r="AI19" s="104" t="str">
        <f>D8S2!$F$77</f>
        <v>0303-3796871</v>
      </c>
      <c r="AJ19" s="104" t="str">
        <f>D8S2!$D$4</f>
        <v>Jewan Abro</v>
      </c>
      <c r="AK19" s="104" t="str">
        <f>D8S2!$E$4</f>
        <v xml:space="preserve"> 0300-3137977</v>
      </c>
      <c r="AL19" s="104" t="str">
        <f>D8S2!$F$4</f>
        <v>Dilep Kumar, Tilani Zarai Markaz</v>
      </c>
      <c r="AM19" s="104" t="str">
        <f t="shared" si="1"/>
        <v>Dilep Kumar</v>
      </c>
      <c r="AN19" s="104" t="str">
        <f>D8S2!$G$4</f>
        <v>0301-837/920</v>
      </c>
      <c r="AO19" s="104">
        <f>D8S2!$D$2</f>
        <v>0</v>
      </c>
      <c r="AP19" s="118" t="str">
        <f>D8S2!$B$4</f>
        <v>Golo Potho</v>
      </c>
      <c r="AQ19" s="104" t="str">
        <f>D8S2!$H$4</f>
        <v>26°43'18.6"N 67°59'10.0"E</v>
      </c>
      <c r="AR19" s="104" t="str">
        <f>D8S2!$C$4</f>
        <v>Dadu</v>
      </c>
      <c r="AS19" s="104">
        <f>D8S2!$C$6</f>
        <v>43</v>
      </c>
      <c r="AT19" s="104">
        <f>D8S2!$E$6</f>
        <v>43</v>
      </c>
      <c r="AU19" s="104">
        <f>D8S2!$H$6</f>
        <v>899</v>
      </c>
      <c r="AV19" s="104">
        <f>D8S2!$C$7</f>
        <v>30</v>
      </c>
      <c r="AW19" s="104">
        <f>D8S2!$E$7</f>
        <v>28</v>
      </c>
      <c r="AX19" s="104">
        <f>D8S2!$H$7</f>
        <v>40</v>
      </c>
      <c r="AY19" s="104">
        <f>D8S2!$C$8</f>
        <v>3</v>
      </c>
      <c r="AZ19" s="104">
        <f>D8S2!$E$8</f>
        <v>0</v>
      </c>
      <c r="BA19" s="104">
        <f>D8S2!$H$8</f>
        <v>860</v>
      </c>
      <c r="BB19" s="104">
        <f>D8S2!$B$11</f>
        <v>3</v>
      </c>
      <c r="BC19" s="104">
        <f>D8S2!$C$11</f>
        <v>3</v>
      </c>
      <c r="BD19" s="104">
        <f>D8S2!$D$11</f>
        <v>3</v>
      </c>
      <c r="BE19" s="104">
        <f>D8S2!$E$11</f>
        <v>2</v>
      </c>
      <c r="BF19" s="104">
        <f>D8S2!$F$11</f>
        <v>3</v>
      </c>
      <c r="BG19" s="104">
        <f>D8S2!$D$15</f>
        <v>25</v>
      </c>
      <c r="BH19" s="104">
        <f>D8S2!$D$16</f>
        <v>22</v>
      </c>
      <c r="BI19" s="104">
        <f>D8S2!$D$17</f>
        <v>28</v>
      </c>
      <c r="BJ19" s="104">
        <f>D8S2!$D$18</f>
        <v>26</v>
      </c>
      <c r="BK19" s="104">
        <f>D8S2!$D$19</f>
        <v>0</v>
      </c>
      <c r="BL19" s="104">
        <f>D8S2!$D$20</f>
        <v>0</v>
      </c>
      <c r="BM19" s="104">
        <f>D8S2!$D$21</f>
        <v>0</v>
      </c>
      <c r="BN19" s="104">
        <f>D8S2!$H$15</f>
        <v>0</v>
      </c>
      <c r="BO19" s="104">
        <f>D8S2!$H$16</f>
        <v>0</v>
      </c>
      <c r="BP19" s="104">
        <f>D8S2!$H$17</f>
        <v>0</v>
      </c>
      <c r="BQ19" s="104">
        <f>D8S2!$H$18</f>
        <v>0</v>
      </c>
      <c r="BR19" s="104">
        <f>D8S2!$H$19</f>
        <v>0</v>
      </c>
      <c r="BS19" s="104">
        <f>D8S2!$H$20</f>
        <v>0</v>
      </c>
      <c r="BT19" s="104">
        <f>D8S2!$H$21</f>
        <v>0</v>
      </c>
      <c r="BU19" s="104">
        <f>COUNTA( D8S2!$B$24:$B$29)</f>
        <v>6</v>
      </c>
      <c r="BV19" s="104">
        <f>COUNTIF(D8S2!$F$24:$F$30,"Yes")+COUNTIF(D8S2!$F$24:$F$30,"""")+COUNTIF(D8S2!$F$24:$F$30,"'")</f>
        <v>6</v>
      </c>
      <c r="BW19" s="104">
        <f>COUNTIF(D8S2!$F$24:$F$30,"Maybe")+COUNTIF(D8S2!$F$24:$F$30,"May be")</f>
        <v>1</v>
      </c>
      <c r="BX19" s="104">
        <f>COUNTIF( D8S2!$F$24:$F$29,"No")</f>
        <v>0</v>
      </c>
      <c r="BY19" s="190">
        <f t="shared" si="2"/>
        <v>0.69767441860465118</v>
      </c>
      <c r="BZ19" s="190">
        <f t="shared" si="3"/>
        <v>0.65116279069767447</v>
      </c>
      <c r="CA19" s="190">
        <f t="shared" si="4"/>
        <v>0.93023255813953487</v>
      </c>
      <c r="CB19" s="190">
        <f t="shared" si="5"/>
        <v>6.9767441860465115E-2</v>
      </c>
      <c r="CC19" s="190">
        <f t="shared" si="6"/>
        <v>0</v>
      </c>
      <c r="CD19" s="104">
        <f t="shared" si="10"/>
        <v>20</v>
      </c>
      <c r="CE19" s="104">
        <f t="shared" si="7"/>
        <v>2.8</v>
      </c>
      <c r="CF19" s="104" t="str">
        <f t="shared" si="8"/>
        <v>Reason to use: Have Trust in Bayer</v>
      </c>
      <c r="CG19" s="104" t="str">
        <f t="shared" si="9"/>
        <v/>
      </c>
      <c r="CH19" s="104" t="str">
        <f ca="1">IFERROR(_xludf.TEXTJOIN(", ",TRUE,INDIRECT(AE19&amp;"!$G$24:$G$30")),"")</f>
        <v/>
      </c>
    </row>
    <row r="20" spans="1:86" ht="26" customHeight="1">
      <c r="A20" s="20">
        <v>9</v>
      </c>
      <c r="B20" s="85" t="s">
        <v>123</v>
      </c>
      <c r="C20" s="26" t="s">
        <v>124</v>
      </c>
      <c r="D20" s="22">
        <v>45994</v>
      </c>
      <c r="E20" s="86" t="str">
        <f>+TEXT(D20,"DDD")</f>
        <v>Wed</v>
      </c>
      <c r="F20" s="111" t="str">
        <f>+D9S1!B$4</f>
        <v>Bassti Seerein</v>
      </c>
      <c r="G20" s="91"/>
      <c r="H20" s="91"/>
      <c r="I20" s="91"/>
      <c r="J20" s="223">
        <f>[1]RAW!G20</f>
        <v>480</v>
      </c>
      <c r="K20" s="204">
        <f>[1]RAW!H20</f>
        <v>8</v>
      </c>
      <c r="L20" s="204">
        <f>[1]RAW!I20</f>
        <v>11611.636363636364</v>
      </c>
      <c r="M20" s="205">
        <f>[1]RAW!J20</f>
        <v>0</v>
      </c>
      <c r="N20" s="205">
        <f>[1]RAW!K20</f>
        <v>11</v>
      </c>
      <c r="O20" s="208">
        <f>[1]RAW!L20</f>
        <v>21.3060948</v>
      </c>
      <c r="P20" s="207">
        <f>[1]RAW!M20</f>
        <v>400.34</v>
      </c>
      <c r="Q20" s="207">
        <f>[1]RAW!N20</f>
        <v>-79.660000000000025</v>
      </c>
      <c r="R20" s="148">
        <f>[1]RAW!O20</f>
        <v>1684.5</v>
      </c>
      <c r="S20" s="208">
        <f>[1]RAW!P20</f>
        <v>170.01000000000002</v>
      </c>
      <c r="T20" s="149">
        <f>[1]RAW!Q20</f>
        <v>125.50000000000001</v>
      </c>
      <c r="U20" s="208">
        <f>[1]RAW!R20</f>
        <v>5000</v>
      </c>
      <c r="V20" s="149">
        <f>[1]RAW!S20</f>
        <v>15949.800796812746</v>
      </c>
      <c r="W20" s="149">
        <f>[1]RAW!T20</f>
        <v>21858.596975074546</v>
      </c>
      <c r="X20" s="208">
        <f>[1]RAW!U20</f>
        <v>18.789928598271324</v>
      </c>
      <c r="Y20" s="238">
        <f>[1]RAW!V20</f>
        <v>36.394545454545451</v>
      </c>
      <c r="Z20" s="238">
        <f>[1]RAW!W20</f>
        <v>6.6791100000000014</v>
      </c>
      <c r="AA20" s="175">
        <f>[1]RAW!X20</f>
        <v>4.3208899999999986</v>
      </c>
      <c r="AB20" s="208">
        <f>[1]RAW!Y20</f>
        <v>266.10000000000002</v>
      </c>
      <c r="AC20" s="208" t="str">
        <f>[1]RAW!Z20</f>
        <v>OK</v>
      </c>
      <c r="AD20" s="208" t="str">
        <f>[1]RAW!AA20</f>
        <v>Exp:11.0 km/L | Act:21.3 km/L [■■■■■■■■■■] +10.3 km/L</v>
      </c>
      <c r="AE20" s="187" t="s">
        <v>209</v>
      </c>
      <c r="AF20" s="127">
        <f>D9S1!$F$1</f>
        <v>45994</v>
      </c>
      <c r="AG20" s="112">
        <f>D9S1!$H$1</f>
        <v>9</v>
      </c>
      <c r="AH20" s="112" t="str">
        <f>D9S1!$D$70</f>
        <v>Táriq Husain</v>
      </c>
      <c r="AI20" s="112" t="str">
        <f>D9S1!$F$70</f>
        <v>0301-4590967</v>
      </c>
      <c r="AJ20" s="112" t="str">
        <f>D9S1!$D$4</f>
        <v>Bilal Gorai</v>
      </c>
      <c r="AK20" s="112" t="str">
        <f>D9S1!$E$4</f>
        <v xml:space="preserve"> 0307-6344702</v>
      </c>
      <c r="AL20" s="112" t="str">
        <f>D9S1!$F$4</f>
        <v>M. Sari Ahmed, Al Sarn &amp; Brother</v>
      </c>
      <c r="AM20" s="112" t="str">
        <f t="shared" si="1"/>
        <v>M. Sari Ahmed</v>
      </c>
      <c r="AN20" s="112" t="str">
        <f>D9S1!$G$4</f>
        <v>0300-4936442</v>
      </c>
      <c r="AO20" s="112">
        <f>D9S1!$D$2</f>
        <v>0</v>
      </c>
      <c r="AP20" s="128" t="str">
        <f>D9S1!$B$4</f>
        <v>Bassti Seerein</v>
      </c>
      <c r="AQ20" s="112" t="str">
        <f>D9S1!$H$4</f>
        <v>30°01'07.0"N 71°07'10.7"E</v>
      </c>
      <c r="AR20" s="112" t="str">
        <f>D9S1!$C$4</f>
        <v xml:space="preserve">Muzaffar Ghar </v>
      </c>
      <c r="AS20" s="112">
        <f>D9S1!$C$6</f>
        <v>28</v>
      </c>
      <c r="AT20" s="112">
        <f>D9S1!$E$6</f>
        <v>28</v>
      </c>
      <c r="AU20" s="112">
        <f>D9S1!$H$6</f>
        <v>320</v>
      </c>
      <c r="AV20" s="112">
        <f>D9S1!$C$7</f>
        <v>25</v>
      </c>
      <c r="AW20" s="112">
        <f>D9S1!$E$7</f>
        <v>22</v>
      </c>
      <c r="AX20" s="112">
        <f>D9S1!$H$7</f>
        <v>26</v>
      </c>
      <c r="AY20" s="112">
        <f>D9S1!$C$8</f>
        <v>2</v>
      </c>
      <c r="AZ20" s="112">
        <f>D9S1!$E$8</f>
        <v>0</v>
      </c>
      <c r="BA20" s="112">
        <f>D9S1!$H$8</f>
        <v>305</v>
      </c>
      <c r="BB20" s="112">
        <f>D9S1!$B$11</f>
        <v>2</v>
      </c>
      <c r="BC20" s="112">
        <f>D9S1!$C$11</f>
        <v>3</v>
      </c>
      <c r="BD20" s="112">
        <f>D9S1!$D$11</f>
        <v>3</v>
      </c>
      <c r="BE20" s="112">
        <f>D9S1!$E$11</f>
        <v>3</v>
      </c>
      <c r="BF20" s="112">
        <f>D9S1!$F$11</f>
        <v>3</v>
      </c>
      <c r="BG20" s="112">
        <f>D9S1!$D$15</f>
        <v>20</v>
      </c>
      <c r="BH20" s="112">
        <f>D9S1!$D$16</f>
        <v>21</v>
      </c>
      <c r="BI20" s="112">
        <f>D9S1!$D$17</f>
        <v>25</v>
      </c>
      <c r="BJ20" s="112">
        <f>D9S1!$D$18</f>
        <v>22</v>
      </c>
      <c r="BK20" s="112">
        <f>D9S1!$D$19</f>
        <v>0</v>
      </c>
      <c r="BL20" s="112">
        <f>D9S1!$D$20</f>
        <v>0</v>
      </c>
      <c r="BM20" s="112">
        <f>D9S1!$D$21</f>
        <v>0</v>
      </c>
      <c r="BN20" s="112">
        <f>D9S1!$H$15</f>
        <v>0</v>
      </c>
      <c r="BO20" s="112">
        <f>D9S1!$H$16</f>
        <v>0</v>
      </c>
      <c r="BP20" s="112">
        <f>D9S1!$H$17</f>
        <v>0</v>
      </c>
      <c r="BQ20" s="112">
        <f>D9S1!$H$18</f>
        <v>0</v>
      </c>
      <c r="BR20" s="112">
        <f>D9S1!$H$19</f>
        <v>0</v>
      </c>
      <c r="BS20" s="112">
        <f>D9S1!$H$20</f>
        <v>0</v>
      </c>
      <c r="BT20" s="112">
        <f>D9S1!$H$21</f>
        <v>0</v>
      </c>
      <c r="BU20" s="112">
        <f>COUNTA( D9S1!$B$24:$B$30)</f>
        <v>7</v>
      </c>
      <c r="BV20" s="112">
        <f>COUNTIF(D9S1!$F$24:$F$30,"Yes")+COUNTIF(D9S1!$F$24:$F$30,"""")+COUNTIF(D9S1!$F$24:$F$30,"'")</f>
        <v>0</v>
      </c>
      <c r="BW20" s="112">
        <f>COUNTIF(D9S1!$F$24:$F$30,"Maybe")+COUNTIF(D9S1!$F$24:$F$30,"May be")</f>
        <v>1</v>
      </c>
      <c r="BX20" s="112">
        <f>COUNTIF( D9S1!$F$24:$F$30,"No")</f>
        <v>0</v>
      </c>
      <c r="BY20" s="190">
        <f t="shared" si="2"/>
        <v>0.8928571428571429</v>
      </c>
      <c r="BZ20" s="190">
        <f t="shared" si="3"/>
        <v>0.7857142857142857</v>
      </c>
      <c r="CA20" s="190">
        <f t="shared" si="4"/>
        <v>0.9285714285714286</v>
      </c>
      <c r="CB20" s="190">
        <f t="shared" si="5"/>
        <v>7.1428571428571425E-2</v>
      </c>
      <c r="CC20" s="190">
        <f t="shared" si="6"/>
        <v>0</v>
      </c>
      <c r="CD20" s="112">
        <f t="shared" si="10"/>
        <v>10.892857142857142</v>
      </c>
      <c r="CE20" s="112">
        <f t="shared" si="7"/>
        <v>2.8</v>
      </c>
      <c r="CF20" s="112" t="str">
        <f t="shared" si="8"/>
        <v>Reason to use: Have Trust in Bayer</v>
      </c>
      <c r="CG20" s="129" t="str">
        <f t="shared" si="9"/>
        <v/>
      </c>
      <c r="CH20" s="104" t="str">
        <f ca="1">IFERROR(_xludf.TEXTJOIN(", ",TRUE,INDIRECT(AE20&amp;"!$G$24:$G$30")),"")</f>
        <v/>
      </c>
    </row>
    <row r="21" spans="1:86" ht="26" customHeight="1">
      <c r="A21" s="87"/>
      <c r="F21" s="111" t="str">
        <f>D9S2!B$4</f>
        <v>Topi Maanay wali</v>
      </c>
      <c r="J21" s="226">
        <f>[1]RAW!G21</f>
        <v>0</v>
      </c>
      <c r="K21" s="198" t="str">
        <f>[1]RAW!H21</f>
        <v/>
      </c>
      <c r="L21" s="157" t="str">
        <f>[1]RAW!I21</f>
        <v/>
      </c>
      <c r="M21" s="198">
        <f>[1]RAW!J21</f>
        <v>0</v>
      </c>
      <c r="N21" s="198">
        <f>[1]RAW!K21</f>
        <v>11</v>
      </c>
      <c r="O21" s="207" t="str">
        <f>[1]RAW!L21</f>
        <v/>
      </c>
      <c r="P21" s="149">
        <f>[1]RAW!M21</f>
        <v>3.51</v>
      </c>
      <c r="Q21" s="149" t="str">
        <f>[1]RAW!N21</f>
        <v/>
      </c>
      <c r="R21" s="149">
        <f>[1]RAW!O21</f>
        <v>0</v>
      </c>
      <c r="S21" s="149" t="str">
        <f>[1]RAW!P21</f>
        <v/>
      </c>
      <c r="T21" s="159" t="str">
        <f>[1]RAW!Q21</f>
        <v/>
      </c>
      <c r="U21" s="207">
        <f>[1]RAW!R21</f>
        <v>0</v>
      </c>
      <c r="V21" s="149">
        <f>[1]RAW!S21</f>
        <v>84.910090909090911</v>
      </c>
      <c r="W21" s="149">
        <f>[1]RAW!T21</f>
        <v>21773.686884165454</v>
      </c>
      <c r="X21" s="207" t="str">
        <f>[1]RAW!U21</f>
        <v/>
      </c>
      <c r="Y21" s="240">
        <f>[1]RAW!V21</f>
        <v>0.31909090909090909</v>
      </c>
      <c r="Z21" s="240">
        <f>[1]RAW!W21</f>
        <v>11</v>
      </c>
      <c r="AA21" s="175">
        <f>[1]RAW!X21</f>
        <v>0</v>
      </c>
      <c r="AB21" s="207">
        <f>[1]RAW!Y21</f>
        <v>0</v>
      </c>
      <c r="AC21" s="207" t="str">
        <f>[1]RAW!Z21</f>
        <v>Over Fuel</v>
      </c>
      <c r="AD21" s="207" t="str">
        <f>[1]RAW!AA21</f>
        <v/>
      </c>
      <c r="AE21" s="188" t="s">
        <v>210</v>
      </c>
      <c r="AF21" s="116">
        <f>D9S2!$F$1</f>
        <v>45994</v>
      </c>
      <c r="AG21" s="104">
        <f>D9S2!$H$1</f>
        <v>9</v>
      </c>
      <c r="AH21" s="104" t="str">
        <f>D9S2!$D$73</f>
        <v>Takes Bbbas</v>
      </c>
      <c r="AI21" s="104" t="str">
        <f>D9S2!$F$73</f>
        <v>0300-3738100</v>
      </c>
      <c r="AJ21" s="104" t="str">
        <f>D9S2!$D$4</f>
        <v>M. Bilal Chandio</v>
      </c>
      <c r="AK21" s="104" t="str">
        <f>D9S2!$E$4</f>
        <v>0345-7352033</v>
      </c>
      <c r="AL21" s="104" t="str">
        <f>D9S2!$F$4</f>
        <v>M. Shahzed Khan, Khan Agro Services</v>
      </c>
      <c r="AM21" s="104" t="str">
        <f t="shared" si="1"/>
        <v>M. Shahzed Khan</v>
      </c>
      <c r="AN21" s="104" t="str">
        <f>D9S2!$G$4</f>
        <v>0303-2193472</v>
      </c>
      <c r="AO21" s="104">
        <f>D9S2!$D$2</f>
        <v>0</v>
      </c>
      <c r="AP21" s="118" t="str">
        <f>D9S2!$B$4</f>
        <v>Topi Maanay wali</v>
      </c>
      <c r="AQ21" s="104" t="str">
        <f>D9S2!$H$4</f>
        <v>29°59'24.2"N 71°06'37.1"E</v>
      </c>
      <c r="AR21" s="104" t="str">
        <f>D9S2!$C$4</f>
        <v xml:space="preserve">Muzaffar Ghar </v>
      </c>
      <c r="AS21" s="104">
        <f>D9S2!$C$6</f>
        <v>42</v>
      </c>
      <c r="AT21" s="104">
        <f>D9S2!$E$6</f>
        <v>42</v>
      </c>
      <c r="AU21" s="104">
        <f>D9S2!$H$6</f>
        <v>410</v>
      </c>
      <c r="AV21" s="104">
        <f>D9S2!$C$7</f>
        <v>35</v>
      </c>
      <c r="AW21" s="104">
        <f>D9S2!$E$7</f>
        <v>34</v>
      </c>
      <c r="AX21" s="104">
        <f>D9S2!$H$7</f>
        <v>38</v>
      </c>
      <c r="AY21" s="104">
        <f>D9S2!$C$8</f>
        <v>4</v>
      </c>
      <c r="AZ21" s="104">
        <f>D9S2!$E$8</f>
        <v>0</v>
      </c>
      <c r="BA21" s="104">
        <f>D9S2!$H$8</f>
        <v>390</v>
      </c>
      <c r="BB21" s="104">
        <f>D9S2!$B$11</f>
        <v>3</v>
      </c>
      <c r="BC21" s="104">
        <f>D9S2!$C$11</f>
        <v>3</v>
      </c>
      <c r="BD21" s="104">
        <f>D9S2!$D$11</f>
        <v>3</v>
      </c>
      <c r="BE21" s="104">
        <f>D9S2!$E$11</f>
        <v>3</v>
      </c>
      <c r="BF21" s="104">
        <f>D9S2!$F$11</f>
        <v>2</v>
      </c>
      <c r="BG21" s="104">
        <f>D9S2!$D$15</f>
        <v>30</v>
      </c>
      <c r="BH21" s="104">
        <f>D9S2!$D$16</f>
        <v>32</v>
      </c>
      <c r="BI21" s="104">
        <f>D9S2!$D$17</f>
        <v>35</v>
      </c>
      <c r="BJ21" s="104">
        <f>D9S2!$D$18</f>
        <v>34</v>
      </c>
      <c r="BK21" s="104">
        <f>D9S2!$D$19</f>
        <v>0</v>
      </c>
      <c r="BL21" s="104">
        <f>D9S2!$D$20</f>
        <v>0</v>
      </c>
      <c r="BM21" s="104">
        <f>D9S2!$D$21</f>
        <v>0</v>
      </c>
      <c r="BN21" s="104">
        <f>D9S2!$H$15</f>
        <v>0</v>
      </c>
      <c r="BO21" s="104">
        <f>D9S2!$H$16</f>
        <v>0</v>
      </c>
      <c r="BP21" s="104">
        <f>D9S2!$H$17</f>
        <v>0</v>
      </c>
      <c r="BQ21" s="104">
        <f>D9S2!$H$18</f>
        <v>0</v>
      </c>
      <c r="BR21" s="104">
        <f>D9S2!$H$19</f>
        <v>0</v>
      </c>
      <c r="BS21" s="104">
        <f>D9S2!$H$20</f>
        <v>0</v>
      </c>
      <c r="BT21" s="104">
        <f>D9S2!$H$21</f>
        <v>0</v>
      </c>
      <c r="BU21" s="104">
        <f>COUNTA( D9S2!$B$24:$B$30)</f>
        <v>7</v>
      </c>
      <c r="BV21" s="104">
        <f>COUNTIF(D9S2!$F$24:$F$30,"Yes")+COUNTIF(D9S2!$F$24:$F$30,"""")+COUNTIF(D9S2!$F$24:$F$30,"'")</f>
        <v>7</v>
      </c>
      <c r="BW21" s="104">
        <f>COUNTIF(D9S2!$F$24:$F$30,"Maybe")+COUNTIF(D9S2!$F$24:$F$30,"May be")</f>
        <v>0</v>
      </c>
      <c r="BX21" s="104">
        <f>COUNTIF( D9S2!$F$24:$F$30,"No")</f>
        <v>0</v>
      </c>
      <c r="BY21" s="190">
        <f t="shared" si="2"/>
        <v>0.83333333333333337</v>
      </c>
      <c r="BZ21" s="190">
        <f t="shared" si="3"/>
        <v>0.80952380952380953</v>
      </c>
      <c r="CA21" s="190">
        <f t="shared" si="4"/>
        <v>0.90476190476190477</v>
      </c>
      <c r="CB21" s="190">
        <f t="shared" si="5"/>
        <v>9.5238095238095233E-2</v>
      </c>
      <c r="CC21" s="190">
        <f t="shared" si="6"/>
        <v>0</v>
      </c>
      <c r="CD21" s="104">
        <f t="shared" si="10"/>
        <v>9.2857142857142865</v>
      </c>
      <c r="CE21" s="104">
        <f t="shared" si="7"/>
        <v>2.8</v>
      </c>
      <c r="CF21" s="104" t="str">
        <f t="shared" si="8"/>
        <v>Reason to use: Have Trust in Bayer</v>
      </c>
      <c r="CG21" s="131" t="str">
        <f t="shared" si="9"/>
        <v/>
      </c>
      <c r="CH21" s="104" t="str">
        <f ca="1">IFERROR(_xludf.TEXTJOIN(", ",TRUE,INDIRECT(AE21&amp;"!$G$24:$G$30")),"")</f>
        <v/>
      </c>
    </row>
    <row r="22" spans="1:86" ht="26" customHeight="1">
      <c r="A22" s="89"/>
      <c r="B22" s="90"/>
      <c r="C22" s="90"/>
      <c r="D22" s="90"/>
      <c r="E22" s="90"/>
      <c r="F22" s="114" t="str">
        <f>D9S3!B$4</f>
        <v>Phaty wala</v>
      </c>
      <c r="G22" s="90"/>
      <c r="H22" s="90"/>
      <c r="I22" s="90"/>
      <c r="J22" s="227">
        <f>[1]RAW!G22</f>
        <v>0</v>
      </c>
      <c r="K22" s="214" t="str">
        <f>[1]RAW!H22</f>
        <v/>
      </c>
      <c r="L22" s="158" t="str">
        <f>[1]RAW!I22</f>
        <v/>
      </c>
      <c r="M22" s="214">
        <f>[1]RAW!J22</f>
        <v>0</v>
      </c>
      <c r="N22" s="214">
        <f>[1]RAW!K22</f>
        <v>11</v>
      </c>
      <c r="O22" s="215" t="str">
        <f>[1]RAW!L22</f>
        <v/>
      </c>
      <c r="P22" s="150">
        <f>[1]RAW!M22</f>
        <v>20.84</v>
      </c>
      <c r="Q22" s="150" t="str">
        <f>[1]RAW!N22</f>
        <v/>
      </c>
      <c r="R22" s="150">
        <f>[1]RAW!O22</f>
        <v>0</v>
      </c>
      <c r="S22" s="150" t="str">
        <f>[1]RAW!P22</f>
        <v/>
      </c>
      <c r="T22" s="216" t="str">
        <f>[1]RAW!Q22</f>
        <v/>
      </c>
      <c r="U22" s="215">
        <f>[1]RAW!R22</f>
        <v>0</v>
      </c>
      <c r="V22" s="150">
        <f>[1]RAW!S22</f>
        <v>504.13854545454552</v>
      </c>
      <c r="W22" s="150">
        <f>[1]RAW!T22</f>
        <v>21269.548338710909</v>
      </c>
      <c r="X22" s="215" t="str">
        <f>[1]RAW!U22</f>
        <v/>
      </c>
      <c r="Y22" s="243">
        <f>[1]RAW!V22</f>
        <v>1.8945454545454545</v>
      </c>
      <c r="Z22" s="240">
        <f>[1]RAW!W22</f>
        <v>11</v>
      </c>
      <c r="AA22" s="175">
        <f>[1]RAW!X22</f>
        <v>0</v>
      </c>
      <c r="AB22" s="215">
        <f>[1]RAW!Y22</f>
        <v>0</v>
      </c>
      <c r="AC22" s="215" t="str">
        <f>[1]RAW!Z22</f>
        <v>Over Fuel</v>
      </c>
      <c r="AD22" s="215" t="str">
        <f>[1]RAW!AA22</f>
        <v/>
      </c>
      <c r="AE22" s="189" t="s">
        <v>211</v>
      </c>
      <c r="AF22" s="133">
        <f>D9S3!$F$1</f>
        <v>45994</v>
      </c>
      <c r="AG22" s="113">
        <f>D9S3!$H$1</f>
        <v>9</v>
      </c>
      <c r="AH22" s="113" t="str">
        <f>D9S3!$D$87</f>
        <v>Ghukem Murtaxa</v>
      </c>
      <c r="AI22" s="113" t="str">
        <f>D9S3!$F$87</f>
        <v>0313-7879 858</v>
      </c>
      <c r="AJ22" s="113" t="str">
        <f>D9S3!$D$4</f>
        <v xml:space="preserve">Mujahid Hussain </v>
      </c>
      <c r="AK22" s="113" t="str">
        <f>D9S3!$E$4</f>
        <v xml:space="preserve"> 0302-6131374</v>
      </c>
      <c r="AL22" s="113" t="str">
        <f>D9S3!$F$4</f>
        <v>M. Ali Hajish, Balcoh Agro Services</v>
      </c>
      <c r="AM22" s="113" t="str">
        <f t="shared" si="1"/>
        <v>M. Ali Hajish</v>
      </c>
      <c r="AN22" s="113" t="str">
        <f>D9S3!$G$4</f>
        <v>0345-7171771</v>
      </c>
      <c r="AO22" s="113">
        <f>D9S3!$D$2</f>
        <v>0</v>
      </c>
      <c r="AP22" s="134" t="str">
        <f>D9S3!$B$4</f>
        <v>Phaty wala</v>
      </c>
      <c r="AQ22" s="113" t="str">
        <f>D9S3!$H$4</f>
        <v>30°10'30.0"N 71°03'49.5"E</v>
      </c>
      <c r="AR22" s="113" t="str">
        <f>D9S3!$C$4</f>
        <v xml:space="preserve">Muzaffar Ghar </v>
      </c>
      <c r="AS22" s="113">
        <f>D9S3!$C$6</f>
        <v>54</v>
      </c>
      <c r="AT22" s="113">
        <f>D9S3!$E$6</f>
        <v>54</v>
      </c>
      <c r="AU22" s="113">
        <f>D9S3!$H$6</f>
        <v>337</v>
      </c>
      <c r="AV22" s="113">
        <f>D9S3!$C$7</f>
        <v>40</v>
      </c>
      <c r="AW22" s="113">
        <f>D9S3!$E$7</f>
        <v>39</v>
      </c>
      <c r="AX22" s="113">
        <f>D9S3!$H$7</f>
        <v>50</v>
      </c>
      <c r="AY22" s="113">
        <f>D9S3!$C$8</f>
        <v>4</v>
      </c>
      <c r="AZ22" s="113">
        <f>D9S3!$E$8</f>
        <v>0</v>
      </c>
      <c r="BA22" s="113">
        <f>D9S3!$H$8</f>
        <v>310</v>
      </c>
      <c r="BB22" s="113">
        <f>D9S3!$B$11</f>
        <v>3</v>
      </c>
      <c r="BC22" s="113">
        <f>D9S3!$C$11</f>
        <v>3</v>
      </c>
      <c r="BD22" s="113">
        <f>D9S3!$D$11</f>
        <v>3</v>
      </c>
      <c r="BE22" s="113">
        <f>D9S3!$E$11</f>
        <v>3</v>
      </c>
      <c r="BF22" s="113">
        <f>D9S3!$F$11</f>
        <v>3</v>
      </c>
      <c r="BG22" s="113">
        <f>D9S3!$D$15</f>
        <v>35</v>
      </c>
      <c r="BH22" s="113">
        <f>D9S3!$D$16</f>
        <v>32</v>
      </c>
      <c r="BI22" s="113">
        <f>D9S3!$D$17</f>
        <v>40</v>
      </c>
      <c r="BJ22" s="113">
        <f>D9S3!$D$18</f>
        <v>39</v>
      </c>
      <c r="BK22" s="113">
        <f>D9S3!$D$19</f>
        <v>0</v>
      </c>
      <c r="BL22" s="113">
        <f>D9S3!$D$20</f>
        <v>0</v>
      </c>
      <c r="BM22" s="113">
        <f>D9S3!$D$21</f>
        <v>0</v>
      </c>
      <c r="BN22" s="113">
        <f>D9S3!$H$15</f>
        <v>0</v>
      </c>
      <c r="BO22" s="113">
        <f>D9S3!$H$16</f>
        <v>0</v>
      </c>
      <c r="BP22" s="113">
        <f>D9S3!$H$17</f>
        <v>0</v>
      </c>
      <c r="BQ22" s="113">
        <f>D9S3!$H$18</f>
        <v>0</v>
      </c>
      <c r="BR22" s="113">
        <f>D9S3!$H$19</f>
        <v>0</v>
      </c>
      <c r="BS22" s="113">
        <f>D9S3!$H$20</f>
        <v>0</v>
      </c>
      <c r="BT22" s="113">
        <f>D9S3!$H$21</f>
        <v>0</v>
      </c>
      <c r="BU22" s="113">
        <f>COUNTA( D9S3!$B$24:$B$29)</f>
        <v>6</v>
      </c>
      <c r="BV22" s="113">
        <f>COUNTIF(D9S3!$F$24:$F$29,"Yes")+COUNTIF(D9S3!$F$24:$F$29,"""")+COUNTIF(D9S3!$F$24:$F$29,"'")</f>
        <v>6</v>
      </c>
      <c r="BW22" s="113">
        <f>COUNTIF(D9S3!$F$24:$F$29,"Maybe")+COUNTIF(D9S3!$F$24:$F$29,"May be")</f>
        <v>0</v>
      </c>
      <c r="BX22" s="113">
        <f>COUNTIF( D9S3!$F$24:$F$29,"No")</f>
        <v>0</v>
      </c>
      <c r="BY22" s="190" t="str">
        <f>IF(AS89=0,"",AV22/AS89)</f>
        <v/>
      </c>
      <c r="BZ22" s="190" t="str">
        <f>IF(AS89=0,"",AW22/AS89)</f>
        <v/>
      </c>
      <c r="CA22" s="190" t="str">
        <f>IF(AS89=0,"",AX22/AS89)</f>
        <v/>
      </c>
      <c r="CB22" s="190" t="str">
        <f>IF(AS89=0,"",AY22/AS89)</f>
        <v/>
      </c>
      <c r="CC22" s="190" t="str">
        <f>IF(AS89=0,"",AZ22/AS89)</f>
        <v/>
      </c>
      <c r="CD22" s="113">
        <f t="shared" ref="CD22:CD43" si="11">IF(AT22=0,"",BA22/AT22)</f>
        <v>5.7407407407407405</v>
      </c>
      <c r="CE22" s="113">
        <f t="shared" si="7"/>
        <v>3</v>
      </c>
      <c r="CF22" s="113" t="str">
        <f t="shared" si="8"/>
        <v>Reason to use: Have Trust in Bayer</v>
      </c>
      <c r="CG22" s="135" t="str">
        <f t="shared" si="9"/>
        <v/>
      </c>
      <c r="CH22" s="104" t="str">
        <f ca="1">IFERROR(_xludf.TEXTJOIN(", ",TRUE,INDIRECT(AE22&amp;"!$G$24:$G$30")),"")</f>
        <v/>
      </c>
    </row>
    <row r="23" spans="1:86" ht="26" customHeight="1">
      <c r="A23" s="20">
        <v>10</v>
      </c>
      <c r="B23" s="85" t="s">
        <v>212</v>
      </c>
      <c r="C23" s="26" t="s">
        <v>125</v>
      </c>
      <c r="D23" s="22">
        <v>45995</v>
      </c>
      <c r="E23" s="86" t="str">
        <f>+TEXT(D23,"DDD")</f>
        <v>Thu</v>
      </c>
      <c r="F23" s="111" t="str">
        <f>+D10S1!B$4</f>
        <v>Basti Haider Ghazi</v>
      </c>
      <c r="G23" s="91"/>
      <c r="H23" s="91"/>
      <c r="I23" s="91"/>
      <c r="J23" s="223">
        <f>[1]RAW!G23</f>
        <v>55</v>
      </c>
      <c r="K23" s="204">
        <f>[1]RAW!H23</f>
        <v>0.91666666666666663</v>
      </c>
      <c r="L23" s="204">
        <f>[1]RAW!I23</f>
        <v>1334</v>
      </c>
      <c r="M23" s="205">
        <f>[1]RAW!J23</f>
        <v>0</v>
      </c>
      <c r="N23" s="205">
        <f>[1]RAW!K23</f>
        <v>11</v>
      </c>
      <c r="O23" s="208">
        <f>[1]RAW!L23</f>
        <v>2.2155072000000002</v>
      </c>
      <c r="P23" s="208">
        <f>[1]RAW!M23</f>
        <v>41.52</v>
      </c>
      <c r="Q23" s="208">
        <f>[1]RAW!N23</f>
        <v>-13.479999999999997</v>
      </c>
      <c r="R23" s="148">
        <f>[1]RAW!O23</f>
        <v>1810</v>
      </c>
      <c r="S23" s="148">
        <f>[1]RAW!P23</f>
        <v>92.85</v>
      </c>
      <c r="T23" s="208">
        <f>[1]RAW!Q23</f>
        <v>78.799999999999955</v>
      </c>
      <c r="U23" s="208">
        <f>[1]RAW!R23</f>
        <v>5000</v>
      </c>
      <c r="V23" s="148">
        <f>[1]RAW!S23</f>
        <v>2634.5177664974635</v>
      </c>
      <c r="W23" s="148">
        <f>[1]RAW!T23</f>
        <v>23635.030572213444</v>
      </c>
      <c r="X23" s="208">
        <f>[1]RAW!U23</f>
        <v>18.740629685157419</v>
      </c>
      <c r="Y23" s="238">
        <f>[1]RAW!V23</f>
        <v>3.7745454545454549</v>
      </c>
      <c r="Z23" s="238">
        <f>[1]RAW!W23</f>
        <v>4.2047679999999978</v>
      </c>
      <c r="AA23" s="175">
        <f>[1]RAW!X23</f>
        <v>6.7952320000000022</v>
      </c>
      <c r="AB23" s="208">
        <f>[1]RAW!Y23</f>
        <v>266.8</v>
      </c>
      <c r="AC23" s="208" t="str">
        <f>[1]RAW!Z23</f>
        <v>Over Fuel</v>
      </c>
      <c r="AD23" s="208" t="str">
        <f>[1]RAW!AA23</f>
        <v>Exp:11.0 km/L | Act:2.2 km/L [■■········] -8.8 km/L</v>
      </c>
      <c r="AE23" s="187" t="s">
        <v>213</v>
      </c>
      <c r="AF23" s="116">
        <f>D10S1!$F$1</f>
        <v>45995</v>
      </c>
      <c r="AG23" s="104">
        <f>D10S1!$H$1</f>
        <v>10</v>
      </c>
      <c r="AH23" s="104" t="str">
        <f>D10S1!$D$70</f>
        <v>M. Junaid</v>
      </c>
      <c r="AI23" s="104" t="str">
        <f>D10S1!$F$70</f>
        <v>0348-0636385</v>
      </c>
      <c r="AJ23" s="104" t="str">
        <f>D10S1!$D$4</f>
        <v>Ghulan Hailer</v>
      </c>
      <c r="AK23" s="104" t="str">
        <f>D10S1!$E$4</f>
        <v>0343 - 1349093</v>
      </c>
      <c r="AL23" s="104" t="str">
        <f>D10S1!$F$4</f>
        <v>Mudavar Farcoa, Haji &amp; Sons</v>
      </c>
      <c r="AM23" s="104" t="str">
        <f t="shared" si="1"/>
        <v>Mudavar Farcoa</v>
      </c>
      <c r="AN23" s="104" t="str">
        <f>D10S1!$G$4</f>
        <v>345-8541301</v>
      </c>
      <c r="AO23" s="104">
        <f>D10S1!$D$2</f>
        <v>0</v>
      </c>
      <c r="AP23" s="118" t="str">
        <f>D10S1!$B$4</f>
        <v>Basti Haider Ghazi</v>
      </c>
      <c r="AQ23" s="104" t="str">
        <f>D10S1!$H$4</f>
        <v>30°32'20.2"N 70°58'33.1"E</v>
      </c>
      <c r="AR23" s="104" t="str">
        <f>D10S1!$C$4</f>
        <v>Kot Adu</v>
      </c>
      <c r="AS23" s="104">
        <f>D10S1!$C$6</f>
        <v>37</v>
      </c>
      <c r="AT23" s="104">
        <f>D10S1!$E$6</f>
        <v>37</v>
      </c>
      <c r="AU23" s="104">
        <f>D10S1!$H$6</f>
        <v>376</v>
      </c>
      <c r="AV23" s="104">
        <f>D10S1!$C$7</f>
        <v>27</v>
      </c>
      <c r="AW23" s="104">
        <f>D10S1!$E$7</f>
        <v>21</v>
      </c>
      <c r="AX23" s="104">
        <f>D10S1!$H$7</f>
        <v>35</v>
      </c>
      <c r="AY23" s="104">
        <f>D10S1!$C$8</f>
        <v>2</v>
      </c>
      <c r="AZ23" s="104">
        <f>D10S1!$E$8</f>
        <v>0</v>
      </c>
      <c r="BA23" s="104">
        <f>D10S1!$H$8</f>
        <v>356</v>
      </c>
      <c r="BB23" s="104">
        <f>D10S1!$B$11</f>
        <v>3</v>
      </c>
      <c r="BC23" s="104">
        <f>D10S1!$C$11</f>
        <v>2</v>
      </c>
      <c r="BD23" s="104">
        <f>D10S1!$D$11</f>
        <v>3</v>
      </c>
      <c r="BE23" s="104">
        <f>D10S1!$E$11</f>
        <v>3</v>
      </c>
      <c r="BF23" s="104">
        <f>D10S1!$F$11</f>
        <v>3</v>
      </c>
      <c r="BG23" s="104">
        <f>D10S1!$D$15</f>
        <v>20</v>
      </c>
      <c r="BH23" s="104">
        <f>D10S1!$D$16</f>
        <v>19</v>
      </c>
      <c r="BI23" s="104">
        <f>D10S1!$D$17</f>
        <v>20</v>
      </c>
      <c r="BJ23" s="104">
        <f>D10S1!$D$18</f>
        <v>21</v>
      </c>
      <c r="BK23" s="104">
        <f>D10S1!$D$19</f>
        <v>0</v>
      </c>
      <c r="BL23" s="104">
        <f>D10S1!$D$20</f>
        <v>0</v>
      </c>
      <c r="BM23" s="104">
        <f>D10S1!$D$21</f>
        <v>0</v>
      </c>
      <c r="BN23" s="104">
        <f>D10S1!$H$15</f>
        <v>0</v>
      </c>
      <c r="BO23" s="104">
        <f>D10S1!$H$16</f>
        <v>0</v>
      </c>
      <c r="BP23" s="104">
        <f>D10S1!$H$17</f>
        <v>0</v>
      </c>
      <c r="BQ23" s="104">
        <f>D10S1!$H$18</f>
        <v>0</v>
      </c>
      <c r="BR23" s="104">
        <f>D10S1!$H$19</f>
        <v>0</v>
      </c>
      <c r="BS23" s="104">
        <f>D10S1!$H$20</f>
        <v>0</v>
      </c>
      <c r="BT23" s="104">
        <f>D10S1!$H$21</f>
        <v>0</v>
      </c>
      <c r="BU23" s="104">
        <f>COUNTA( D10S1!$B$24:$B$30)</f>
        <v>7</v>
      </c>
      <c r="BV23" s="104">
        <f>COUNTIF(D10S1!$G$24:$G$30,"Yes")+COUNTIF(D10S1!$G$24:$G$30,"""")+COUNTIF(D10S1!$G$24:$G$30,"'")</f>
        <v>0</v>
      </c>
      <c r="BW23" s="104">
        <f>COUNTIF(D10S1!$G$24:$G$30,"Maybe")+COUNTIF(D10S1!$G$24:$G$30,"May be")</f>
        <v>0</v>
      </c>
      <c r="BX23" s="104">
        <f>COUNTIF( D10S1!$G$24:$G$30,"No")</f>
        <v>0</v>
      </c>
      <c r="BY23" s="190">
        <f>IF(AS23=0,"",AV23/AS23)</f>
        <v>0.72972972972972971</v>
      </c>
      <c r="BZ23" s="190">
        <f>IF(AS23=0,"",AW23/AS23)</f>
        <v>0.56756756756756754</v>
      </c>
      <c r="CA23" s="190">
        <f>IF(AS23=0,"",AX23/AS23)</f>
        <v>0.94594594594594594</v>
      </c>
      <c r="CB23" s="190">
        <f>IF(AS23=0,"",AY23/AS23)</f>
        <v>5.4054054054054057E-2</v>
      </c>
      <c r="CC23" s="190">
        <f>IF(AS23=0,"",AZ23/AS23)</f>
        <v>0</v>
      </c>
      <c r="CD23" s="104">
        <f t="shared" si="11"/>
        <v>9.621621621621621</v>
      </c>
      <c r="CE23" s="104">
        <f t="shared" si="7"/>
        <v>2.8</v>
      </c>
      <c r="CF23" s="104" t="str">
        <f t="shared" si="8"/>
        <v>Reason to Use: Good Past Experience</v>
      </c>
      <c r="CG23" s="104" t="str">
        <f t="shared" si="9"/>
        <v/>
      </c>
      <c r="CH23" s="104" t="str">
        <f ca="1">IFERROR(_xludf.TEXTJOIN(", ",TRUE,INDIRECT(AE23&amp;"!$G$24:$G$30")),"")</f>
        <v/>
      </c>
    </row>
    <row r="24" spans="1:86" ht="26" customHeight="1">
      <c r="A24" s="87"/>
      <c r="F24" s="111" t="str">
        <f>D10S2!B$4</f>
        <v>Hanjrai Bangla Chaah Phaati wala</v>
      </c>
      <c r="J24" s="226">
        <f>[1]RAW!G24</f>
        <v>0</v>
      </c>
      <c r="K24" s="198" t="str">
        <f>[1]RAW!H24</f>
        <v/>
      </c>
      <c r="L24" s="157" t="str">
        <f>[1]RAW!I24</f>
        <v/>
      </c>
      <c r="M24" s="198">
        <f>[1]RAW!J24</f>
        <v>0</v>
      </c>
      <c r="N24" s="198">
        <f>[1]RAW!K24</f>
        <v>11</v>
      </c>
      <c r="O24" s="207" t="str">
        <f>[1]RAW!L24</f>
        <v/>
      </c>
      <c r="P24" s="150">
        <f>+[1]DISTANCE!$D$44</f>
        <v>121.35</v>
      </c>
      <c r="Q24" s="150" t="str">
        <f>[1]RAW!N24</f>
        <v/>
      </c>
      <c r="R24" s="149">
        <f>[1]RAW!O24</f>
        <v>0</v>
      </c>
      <c r="S24" s="149" t="str">
        <f>[1]RAW!P24</f>
        <v/>
      </c>
      <c r="T24" s="159" t="str">
        <f>[1]RAW!Q24</f>
        <v/>
      </c>
      <c r="U24" s="207">
        <f>[1]RAW!R24</f>
        <v>0</v>
      </c>
      <c r="V24" s="150">
        <f>[1]RAW!S24</f>
        <v>215.13781818181818</v>
      </c>
      <c r="W24" s="150">
        <f>[1]RAW!T24</f>
        <v>23419.892754031625</v>
      </c>
      <c r="X24" s="207" t="str">
        <f>[1]RAW!U24</f>
        <v/>
      </c>
      <c r="Y24" s="240">
        <f>[1]RAW!V24</f>
        <v>0.80636363636363628</v>
      </c>
      <c r="Z24" s="240">
        <f>[1]RAW!W24</f>
        <v>11</v>
      </c>
      <c r="AA24" s="175">
        <f>[1]RAW!X24</f>
        <v>0</v>
      </c>
      <c r="AB24" s="207">
        <f>[1]RAW!Y24</f>
        <v>0</v>
      </c>
      <c r="AC24" s="207" t="str">
        <f>[1]RAW!Z24</f>
        <v>Over Fuel</v>
      </c>
      <c r="AD24" s="207" t="str">
        <f>[1]RAW!AA24</f>
        <v/>
      </c>
      <c r="AE24" s="130" t="s">
        <v>214</v>
      </c>
      <c r="AF24" s="116">
        <f>D10S2!$F$1</f>
        <v>45995</v>
      </c>
      <c r="AG24" s="104">
        <f>D10S2!$H$1</f>
        <v>10</v>
      </c>
      <c r="AH24" s="104" t="str">
        <f>D10S2!$D$70</f>
        <v>Gulam Yasin</v>
      </c>
      <c r="AI24" s="104" t="str">
        <f>D10S2!$F$70</f>
        <v>0341-8606797</v>
      </c>
      <c r="AJ24" s="104" t="str">
        <f>D10S2!$D$4</f>
        <v>Naveed Ahmed</v>
      </c>
      <c r="AK24" s="104" t="str">
        <f>D10S2!$E$4</f>
        <v xml:space="preserve"> 0344-1073974</v>
      </c>
      <c r="AL24" s="104" t="str">
        <f>D10S2!$F$4</f>
        <v>Nasir Ahmad, Uzair Khan Traders</v>
      </c>
      <c r="AM24" s="104" t="str">
        <f t="shared" si="1"/>
        <v>Nasir Ahmad</v>
      </c>
      <c r="AN24" s="104" t="str">
        <f>D10S2!$G$4</f>
        <v>0342-382/088</v>
      </c>
      <c r="AO24" s="104">
        <f>D10S2!$D$2</f>
        <v>0</v>
      </c>
      <c r="AP24" s="118" t="str">
        <f>D10S2!$B$4</f>
        <v>Hanjrai Bangla Chaah Phaati wala</v>
      </c>
      <c r="AQ24" s="104" t="str">
        <f>D10S2!$H$4</f>
        <v>30°36'43.1"N 70°55'01.8"E</v>
      </c>
      <c r="AR24" s="104" t="str">
        <f>D10S2!$C$4</f>
        <v>Kot Adu</v>
      </c>
      <c r="AS24" s="104">
        <f>D10S2!$C$6</f>
        <v>34</v>
      </c>
      <c r="AT24" s="104">
        <f>D10S2!$E$6</f>
        <v>34</v>
      </c>
      <c r="AU24" s="104">
        <f>D10S2!$H$6</f>
        <v>275</v>
      </c>
      <c r="AV24" s="104">
        <f>D10S2!$C$7</f>
        <v>24</v>
      </c>
      <c r="AW24" s="104">
        <f>D10S2!$E$7</f>
        <v>18</v>
      </c>
      <c r="AX24" s="104">
        <f>D10S2!$H$7</f>
        <v>30</v>
      </c>
      <c r="AY24" s="104">
        <f>D10S2!$C$8</f>
        <v>4</v>
      </c>
      <c r="AZ24" s="104">
        <f>D10S2!$E$8</f>
        <v>0</v>
      </c>
      <c r="BA24" s="104">
        <f>D10S2!$H$8</f>
        <v>254</v>
      </c>
      <c r="BB24" s="104">
        <f>D10S2!$B$11</f>
        <v>2</v>
      </c>
      <c r="BC24" s="104">
        <f>D10S2!$C$11</f>
        <v>3</v>
      </c>
      <c r="BD24" s="104">
        <f>D10S2!$D$11</f>
        <v>3</v>
      </c>
      <c r="BE24" s="104">
        <f>D10S2!$E$11</f>
        <v>2</v>
      </c>
      <c r="BF24" s="104">
        <f>D10S2!$F$11</f>
        <v>3</v>
      </c>
      <c r="BG24" s="104">
        <f>D10S2!$D$15</f>
        <v>17</v>
      </c>
      <c r="BH24" s="104">
        <f>D10S2!$D$16</f>
        <v>15</v>
      </c>
      <c r="BI24" s="104">
        <f>D10S2!$D$17</f>
        <v>20</v>
      </c>
      <c r="BJ24" s="104">
        <f>D10S2!$D$18</f>
        <v>18</v>
      </c>
      <c r="BK24" s="104">
        <f>D10S2!$D$19</f>
        <v>0</v>
      </c>
      <c r="BL24" s="104">
        <f>D10S2!$D$20</f>
        <v>0</v>
      </c>
      <c r="BM24" s="104">
        <f>D10S2!$D$21</f>
        <v>0</v>
      </c>
      <c r="BN24" s="104">
        <f>D10S2!$H$15</f>
        <v>0</v>
      </c>
      <c r="BO24" s="104">
        <f>D10S2!$H$16</f>
        <v>0</v>
      </c>
      <c r="BP24" s="104">
        <f>D10S2!$H$17</f>
        <v>0</v>
      </c>
      <c r="BQ24" s="104">
        <f>D10S2!$H$18</f>
        <v>0</v>
      </c>
      <c r="BR24" s="104">
        <f>D10S2!$H$19</f>
        <v>0</v>
      </c>
      <c r="BS24" s="104">
        <f>D10S2!$H$20</f>
        <v>0</v>
      </c>
      <c r="BT24" s="104">
        <f>D10S2!$H$21</f>
        <v>0</v>
      </c>
      <c r="BU24" s="104">
        <f>COUNTA( D10S2!$B$24:$B$30)</f>
        <v>7</v>
      </c>
      <c r="BV24" s="104">
        <f>COUNTIF(D10S2!$F$24:$F$30,"Yes")+COUNTIF(D10S2!$F$24:$F$30,"""")+COUNTIF(D10S2!$F$24:$F$30,"'")</f>
        <v>1</v>
      </c>
      <c r="BW24" s="104">
        <f>COUNTIF(D10S2!$F$24:$F$30,"Maybe")+COUNTIF(D10S2!$F$24:$F$30,"May be")</f>
        <v>2</v>
      </c>
      <c r="BX24" s="104">
        <f>COUNTIF( D10S2!$F$24:$F$30,"No")</f>
        <v>0</v>
      </c>
      <c r="BY24" s="190">
        <f>IF(AS24=0,"",AV24/AS24)</f>
        <v>0.70588235294117652</v>
      </c>
      <c r="BZ24" s="190">
        <f>IF(AS24=0,"",AW24/AS24)</f>
        <v>0.52941176470588236</v>
      </c>
      <c r="CA24" s="190">
        <f>IF(AS24=0,"",AX24/AS24)</f>
        <v>0.88235294117647056</v>
      </c>
      <c r="CB24" s="190">
        <f>IF(AS24=0,"",AY24/AS24)</f>
        <v>0.11764705882352941</v>
      </c>
      <c r="CC24" s="190">
        <f>IF(AS24=0,"",AZ24/AS24)</f>
        <v>0</v>
      </c>
      <c r="CD24" s="104">
        <f t="shared" si="11"/>
        <v>7.4705882352941178</v>
      </c>
      <c r="CE24" s="104">
        <f t="shared" si="7"/>
        <v>2.6</v>
      </c>
      <c r="CF24" s="104" t="str">
        <f t="shared" si="8"/>
        <v>Reason to use: Have Trust in Bayer</v>
      </c>
      <c r="CG24" s="104" t="str">
        <f t="shared" si="9"/>
        <v/>
      </c>
      <c r="CH24" s="104" t="str">
        <f ca="1">IFERROR(_xludf.TEXTJOIN(", ",TRUE,INDIRECT(AE24&amp;"!$G$24:$G$30")),"")</f>
        <v/>
      </c>
    </row>
    <row r="25" spans="1:86" ht="26" customHeight="1">
      <c r="A25" s="20">
        <v>11</v>
      </c>
      <c r="B25" s="85" t="s">
        <v>125</v>
      </c>
      <c r="C25" s="26" t="s">
        <v>126</v>
      </c>
      <c r="D25" s="22">
        <v>45996</v>
      </c>
      <c r="E25" s="86" t="str">
        <f>+TEXT(D25,"DDD")</f>
        <v>Fri</v>
      </c>
      <c r="F25" s="115" t="str">
        <f>+D11S1!B$4</f>
        <v>Basti joya</v>
      </c>
      <c r="G25" s="91"/>
      <c r="H25" s="91"/>
      <c r="I25" s="91"/>
      <c r="J25" s="223">
        <f>[1]RAW!G25</f>
        <v>90</v>
      </c>
      <c r="K25" s="204">
        <f>[1]RAW!H25</f>
        <v>1.5</v>
      </c>
      <c r="L25" s="204">
        <f>[1]RAW!I25</f>
        <v>2164.909090909091</v>
      </c>
      <c r="M25" s="205">
        <f>[1]RAW!J25</f>
        <v>0</v>
      </c>
      <c r="N25" s="205">
        <f>[1]RAW!K25</f>
        <v>11</v>
      </c>
      <c r="O25" s="208">
        <f>[1]RAW!L25</f>
        <v>2.7342</v>
      </c>
      <c r="P25" s="207">
        <f>[1]RAW!M25</f>
        <v>62</v>
      </c>
      <c r="Q25" s="207">
        <f>[1]RAW!N25</f>
        <v>-28</v>
      </c>
      <c r="R25" s="148">
        <f>[1]RAW!O25</f>
        <v>1888.8</v>
      </c>
      <c r="S25" s="148">
        <f>[1]RAW!P25</f>
        <v>51.039999999999949</v>
      </c>
      <c r="T25" s="208">
        <f>[1]RAW!Q25</f>
        <v>249.43310657596371</v>
      </c>
      <c r="U25" s="208">
        <f>[1]RAW!R25</f>
        <v>6000</v>
      </c>
      <c r="V25" s="149">
        <f>[1]RAW!S25</f>
        <v>1491.3818181818183</v>
      </c>
      <c r="W25" s="149">
        <f>[1]RAW!T25</f>
        <v>27928.510935849808</v>
      </c>
      <c r="X25" s="208">
        <f>[1]RAW!U25</f>
        <v>22.675736961451246</v>
      </c>
      <c r="Y25" s="238">
        <f>[1]RAW!V25</f>
        <v>5.6363636363636367</v>
      </c>
      <c r="Z25" s="238">
        <f>[1]RAW!W25</f>
        <v>11</v>
      </c>
      <c r="AA25" s="175">
        <f>[1]RAW!X25</f>
        <v>0</v>
      </c>
      <c r="AB25" s="208">
        <f>[1]RAW!Y25</f>
        <v>264.60000000000002</v>
      </c>
      <c r="AC25" s="208" t="str">
        <f>[1]RAW!Z25</f>
        <v>Over Fuel</v>
      </c>
      <c r="AD25" s="208" t="str">
        <f>[1]RAW!AA25</f>
        <v>Exp:11.0 km/L | Act:2.7 km/L [■■········] -8.3 km/L</v>
      </c>
      <c r="AE25" s="126" t="s">
        <v>215</v>
      </c>
      <c r="AF25" s="127">
        <f>D11S1!$F$1</f>
        <v>45996</v>
      </c>
      <c r="AG25" s="112">
        <f>D11S1!$H$1</f>
        <v>11</v>
      </c>
      <c r="AH25" s="112" t="str">
        <f>D11S1!$D$70</f>
        <v>M. Aslam</v>
      </c>
      <c r="AI25" s="112" t="str">
        <f>D11S1!$F$70</f>
        <v>0300-9875514</v>
      </c>
      <c r="AJ25" s="112" t="str">
        <f>D11S1!$D$4</f>
        <v>Mushtaq  Hussain</v>
      </c>
      <c r="AK25" s="112" t="str">
        <f>D11S1!$E$4</f>
        <v>0306-8513786</v>
      </c>
      <c r="AL25" s="112" t="str">
        <f>D11S1!$F$4</f>
        <v>M. Azhar Hussain, Achas Comision Shop</v>
      </c>
      <c r="AM25" s="112" t="str">
        <f t="shared" si="1"/>
        <v>M. Azhar Hussain</v>
      </c>
      <c r="AN25" s="112" t="str">
        <f>D11S1!$G$4</f>
        <v>0308-205622</v>
      </c>
      <c r="AO25" s="112">
        <f>D11S1!$D$2</f>
        <v>0</v>
      </c>
      <c r="AP25" s="128" t="str">
        <f>D11S1!$B$4</f>
        <v>Basti joya</v>
      </c>
      <c r="AQ25" s="112" t="str">
        <f>D11S1!$H$4</f>
        <v>31°09'39.5"N 70°56'28.0"E</v>
      </c>
      <c r="AR25" s="112" t="str">
        <f>D11S1!$C$4</f>
        <v>Karor Lal esan</v>
      </c>
      <c r="AS25" s="112">
        <f>D11S1!$C$6</f>
        <v>32</v>
      </c>
      <c r="AT25" s="112">
        <f>D11S1!$E$6</f>
        <v>32</v>
      </c>
      <c r="AU25" s="112">
        <f>D11S1!$H$6</f>
        <v>256</v>
      </c>
      <c r="AV25" s="112">
        <f>D11S1!$C$7</f>
        <v>25</v>
      </c>
      <c r="AW25" s="112">
        <f>D11S1!$E$7</f>
        <v>24</v>
      </c>
      <c r="AX25" s="112">
        <f>D11S1!$H$7</f>
        <v>30</v>
      </c>
      <c r="AY25" s="112">
        <f>D11S1!$C$8</f>
        <v>2</v>
      </c>
      <c r="AZ25" s="112">
        <f>D11S1!$E$8</f>
        <v>0</v>
      </c>
      <c r="BA25" s="112">
        <f>D11S1!$H$8</f>
        <v>248</v>
      </c>
      <c r="BB25" s="112">
        <f>D11S1!$B$11</f>
        <v>2</v>
      </c>
      <c r="BC25" s="112">
        <f>D11S1!$C$11</f>
        <v>3</v>
      </c>
      <c r="BD25" s="112">
        <f>D11S1!$D$11</f>
        <v>3</v>
      </c>
      <c r="BE25" s="112">
        <f>D11S1!$E$11</f>
        <v>2</v>
      </c>
      <c r="BF25" s="112">
        <f>D11S1!$F$11</f>
        <v>3</v>
      </c>
      <c r="BG25" s="112">
        <f>D11S1!$D$15</f>
        <v>20</v>
      </c>
      <c r="BH25" s="112">
        <f>D11S1!$D$16</f>
        <v>22</v>
      </c>
      <c r="BI25" s="112">
        <f>D11S1!$D$17</f>
        <v>24</v>
      </c>
      <c r="BJ25" s="112">
        <f>D11S1!$D$18</f>
        <v>22</v>
      </c>
      <c r="BK25" s="112">
        <f>D11S1!$D$19</f>
        <v>0</v>
      </c>
      <c r="BL25" s="112">
        <f>D11S1!$D$20</f>
        <v>0</v>
      </c>
      <c r="BM25" s="112">
        <f>D11S1!$D$21</f>
        <v>0</v>
      </c>
      <c r="BN25" s="112">
        <f>D11S1!$H$15</f>
        <v>0</v>
      </c>
      <c r="BO25" s="112">
        <f>D11S1!$H$16</f>
        <v>0</v>
      </c>
      <c r="BP25" s="112">
        <f>D11S1!$H$17</f>
        <v>0</v>
      </c>
      <c r="BQ25" s="112">
        <f>D11S1!$H$18</f>
        <v>0</v>
      </c>
      <c r="BR25" s="112">
        <f>D11S1!$H$19</f>
        <v>0</v>
      </c>
      <c r="BS25" s="112">
        <f>D11S1!$H$20</f>
        <v>0</v>
      </c>
      <c r="BT25" s="112">
        <f>D11S1!$H$21</f>
        <v>0</v>
      </c>
      <c r="BU25" s="112">
        <f>COUNTA( D11S1!$B$24:$B$30)</f>
        <v>7</v>
      </c>
      <c r="BV25" s="112">
        <f>COUNTIF(D11S1!$F$24:$F$30,"Yes")+COUNTIF(D11S1!$F$24:$F$30,"""")+COUNTIF(D11S1!$F$24:$F$30,"'")</f>
        <v>1</v>
      </c>
      <c r="BW25" s="112">
        <f>COUNTIF(D11S1!$F$24:$F$30,"Maybe")+COUNTIF(D11S1!$F$24:$F$30,"May be")</f>
        <v>0</v>
      </c>
      <c r="BX25" s="112">
        <f>COUNTIF( D11S1!$F$24:$F$30,"No")</f>
        <v>0</v>
      </c>
      <c r="BY25" s="190" t="str">
        <f>IF(AS100=0,"",AV25/AS100)</f>
        <v/>
      </c>
      <c r="BZ25" s="190" t="str">
        <f>IF(AS100=0,"",AW25/AS100)</f>
        <v/>
      </c>
      <c r="CA25" s="190" t="str">
        <f>IF(AS100=0,"",AX25/AS100)</f>
        <v/>
      </c>
      <c r="CB25" s="190" t="str">
        <f>IF(AS100=0,"",AY25/AS100)</f>
        <v/>
      </c>
      <c r="CC25" s="190" t="str">
        <f>IF(AS100=0,"",AZ25/AS100)</f>
        <v/>
      </c>
      <c r="CD25" s="112">
        <f t="shared" si="11"/>
        <v>7.75</v>
      </c>
      <c r="CE25" s="112">
        <f t="shared" si="7"/>
        <v>2.6</v>
      </c>
      <c r="CF25" s="112" t="str">
        <f t="shared" si="8"/>
        <v>Reason to use: Have Trust in Bayer</v>
      </c>
      <c r="CG25" s="129" t="str">
        <f t="shared" si="9"/>
        <v/>
      </c>
      <c r="CH25" s="104" t="str">
        <f ca="1">IFERROR(_xludf.TEXTJOIN(", ",TRUE,INDIRECT(AE25&amp;"!$G$24:$G$30")),"")</f>
        <v/>
      </c>
    </row>
    <row r="26" spans="1:86" ht="26" customHeight="1">
      <c r="A26" s="87"/>
      <c r="F26" s="111" t="str">
        <f>D11S2!B$4</f>
        <v>Chak 106 TDA</v>
      </c>
      <c r="J26" s="226">
        <f>[1]RAW!G26</f>
        <v>0</v>
      </c>
      <c r="K26" s="198" t="str">
        <f>[1]RAW!H26</f>
        <v/>
      </c>
      <c r="L26" s="157" t="str">
        <f>[1]RAW!I26</f>
        <v/>
      </c>
      <c r="M26" s="198">
        <f>[1]RAW!J26</f>
        <v>0</v>
      </c>
      <c r="N26" s="198">
        <f>[1]RAW!K26</f>
        <v>11</v>
      </c>
      <c r="O26" s="207" t="str">
        <f>[1]RAW!L26</f>
        <v/>
      </c>
      <c r="P26" s="149">
        <f>[1]RAW!M26</f>
        <v>9.77</v>
      </c>
      <c r="Q26" s="149" t="str">
        <f>[1]RAW!N26</f>
        <v/>
      </c>
      <c r="R26" s="149">
        <f>[1]RAW!O26</f>
        <v>0</v>
      </c>
      <c r="S26" s="149" t="str">
        <f>[1]RAW!P26</f>
        <v/>
      </c>
      <c r="T26" s="159" t="str">
        <f>[1]RAW!Q26</f>
        <v/>
      </c>
      <c r="U26" s="207">
        <f>[1]RAW!R26</f>
        <v>0</v>
      </c>
      <c r="V26" s="149">
        <f>[1]RAW!S26</f>
        <v>235.01290909090912</v>
      </c>
      <c r="W26" s="149">
        <f>[1]RAW!T26</f>
        <v>27693.498026758898</v>
      </c>
      <c r="X26" s="207" t="str">
        <f>[1]RAW!U26</f>
        <v/>
      </c>
      <c r="Y26" s="240">
        <f>[1]RAW!V26</f>
        <v>0.88818181818181818</v>
      </c>
      <c r="Z26" s="240">
        <f>[1]RAW!W26</f>
        <v>11</v>
      </c>
      <c r="AA26" s="175">
        <f>[1]RAW!X26</f>
        <v>0</v>
      </c>
      <c r="AB26" s="207">
        <f>[1]RAW!Y26</f>
        <v>0</v>
      </c>
      <c r="AC26" s="207" t="str">
        <f>[1]RAW!Z26</f>
        <v>Over Fuel</v>
      </c>
      <c r="AD26" s="207" t="str">
        <f>[1]RAW!AA26</f>
        <v/>
      </c>
      <c r="AE26" s="130" t="s">
        <v>216</v>
      </c>
      <c r="AF26" s="116">
        <f>D11S2!$F$1</f>
        <v>45996</v>
      </c>
      <c r="AG26" s="104">
        <f>D11S2!$H$1</f>
        <v>11</v>
      </c>
      <c r="AH26" s="104" t="str">
        <f>D11S2!$D$70</f>
        <v>M. Shafi</v>
      </c>
      <c r="AI26" s="104" t="str">
        <f>D11S2!$F$70</f>
        <v>0344 - 7144162</v>
      </c>
      <c r="AJ26" s="104" t="str">
        <f>D11S2!$D$4</f>
        <v>Mulazim Hussain</v>
      </c>
      <c r="AK26" s="104" t="str">
        <f>D11S2!$E$4</f>
        <v>0307-8802008</v>
      </c>
      <c r="AL26" s="104" t="str">
        <f>D11S2!$F$4</f>
        <v>M. Azhar Hussain, Achas Comision Shop</v>
      </c>
      <c r="AM26" s="104" t="str">
        <f t="shared" si="1"/>
        <v>M. Azhar Hussain</v>
      </c>
      <c r="AN26" s="104" t="str">
        <f>D11S2!$G$4</f>
        <v>0308-205622</v>
      </c>
      <c r="AO26" s="104">
        <f>D11S2!$D$2</f>
        <v>0</v>
      </c>
      <c r="AP26" s="118" t="str">
        <f>D11S2!$B$4</f>
        <v>Chak 106 TDA</v>
      </c>
      <c r="AQ26" s="104" t="str">
        <f>D11S2!$H$4</f>
        <v>31°08'42.9"N 71°01'52.8"E</v>
      </c>
      <c r="AR26" s="104" t="str">
        <f>D11S2!$C$4</f>
        <v>Karor Lal esan</v>
      </c>
      <c r="AS26" s="104">
        <f>D11S2!$C$6</f>
        <v>51</v>
      </c>
      <c r="AT26" s="104">
        <f>D11S2!$E$6</f>
        <v>51</v>
      </c>
      <c r="AU26" s="104">
        <f>D11S2!$H$6</f>
        <v>335</v>
      </c>
      <c r="AV26" s="104">
        <f>D11S2!$C$7</f>
        <v>40</v>
      </c>
      <c r="AW26" s="104">
        <f>D11S2!$E$7</f>
        <v>35</v>
      </c>
      <c r="AX26" s="104">
        <f>D11S2!$H$7</f>
        <v>46</v>
      </c>
      <c r="AY26" s="104">
        <f>D11S2!$C$8</f>
        <v>5</v>
      </c>
      <c r="AZ26" s="104">
        <f>D11S2!$E$8</f>
        <v>0</v>
      </c>
      <c r="BA26" s="104">
        <f>D11S2!$H$8</f>
        <v>317</v>
      </c>
      <c r="BB26" s="104">
        <f>D11S2!$B$11</f>
        <v>3</v>
      </c>
      <c r="BC26" s="104">
        <f>D11S2!$C$11</f>
        <v>3</v>
      </c>
      <c r="BD26" s="104">
        <f>D11S2!$D$11</f>
        <v>3</v>
      </c>
      <c r="BE26" s="104">
        <f>D11S2!$E$11</f>
        <v>2</v>
      </c>
      <c r="BF26" s="104">
        <f>D11S2!$F$11</f>
        <v>3</v>
      </c>
      <c r="BG26" s="104">
        <f>D11S2!$D$15</f>
        <v>30</v>
      </c>
      <c r="BH26" s="104">
        <f>D11S2!$D$16</f>
        <v>32</v>
      </c>
      <c r="BI26" s="104">
        <f>D11S2!$D$17</f>
        <v>35</v>
      </c>
      <c r="BJ26" s="104">
        <f>D11S2!$D$18</f>
        <v>30</v>
      </c>
      <c r="BK26" s="104">
        <f>D11S2!$D$19</f>
        <v>0</v>
      </c>
      <c r="BL26" s="104">
        <f>D11S2!$D$20</f>
        <v>0</v>
      </c>
      <c r="BM26" s="104">
        <f>D11S2!$D$21</f>
        <v>0</v>
      </c>
      <c r="BN26" s="104">
        <f>D11S2!$H$15</f>
        <v>0</v>
      </c>
      <c r="BO26" s="104">
        <f>D11S2!$H$16</f>
        <v>0</v>
      </c>
      <c r="BP26" s="104">
        <f>D11S2!$H$17</f>
        <v>0</v>
      </c>
      <c r="BQ26" s="104">
        <f>D11S2!$H$18</f>
        <v>0</v>
      </c>
      <c r="BR26" s="104">
        <f>D11S2!$H$19</f>
        <v>0</v>
      </c>
      <c r="BS26" s="104">
        <f>D11S2!$H$20</f>
        <v>0</v>
      </c>
      <c r="BT26" s="104">
        <f>D11S2!$H$21</f>
        <v>0</v>
      </c>
      <c r="BU26" s="104">
        <f>COUNTA( D11S2!$B$24:$B$30)</f>
        <v>7</v>
      </c>
      <c r="BV26" s="104">
        <f>COUNTIF(D11S2!$F$24:$F$30,"Yes")+COUNTIF(D11S2!$F$24:$F$30,"""")+COUNTIF(D11S2!$F$24:$F$30,"'")</f>
        <v>2</v>
      </c>
      <c r="BW26" s="104">
        <f>COUNTIF(D11S2!$F$24:$F$30,"Maybe")+COUNTIF(D11S2!$F$24:$F$30,"May be")</f>
        <v>1</v>
      </c>
      <c r="BX26" s="104">
        <f>COUNTIF( D11S2!$F$24:$F$30,"No")</f>
        <v>0</v>
      </c>
      <c r="BY26" s="190" t="str">
        <f>IF(AS101=0,"",AV26/AS101)</f>
        <v/>
      </c>
      <c r="BZ26" s="190" t="str">
        <f>IF(AS101=0,"",AW26/AS101)</f>
        <v/>
      </c>
      <c r="CA26" s="190" t="str">
        <f>IF(AS101=0,"",AX26/AS101)</f>
        <v/>
      </c>
      <c r="CB26" s="190" t="str">
        <f>IF(AS101=0,"",AY26/AS101)</f>
        <v/>
      </c>
      <c r="CC26" s="190" t="str">
        <f>IF(AS101=0,"",AZ26/AS101)</f>
        <v/>
      </c>
      <c r="CD26" s="104">
        <f t="shared" si="11"/>
        <v>6.215686274509804</v>
      </c>
      <c r="CE26" s="104">
        <f t="shared" si="7"/>
        <v>2.8</v>
      </c>
      <c r="CF26" s="104" t="str">
        <f t="shared" si="8"/>
        <v>Reason to use: Have Trust in Bayer</v>
      </c>
      <c r="CG26" s="131" t="str">
        <f t="shared" si="9"/>
        <v/>
      </c>
      <c r="CH26" s="104" t="str">
        <f ca="1">IFERROR(_xludf.TEXTJOIN(", ",TRUE,INDIRECT(AE26&amp;"!$G$24:$G$30")),"")</f>
        <v/>
      </c>
    </row>
    <row r="27" spans="1:86" ht="26" customHeight="1">
      <c r="A27" s="89"/>
      <c r="B27" s="90"/>
      <c r="C27" s="90"/>
      <c r="D27" s="90"/>
      <c r="E27" s="90"/>
      <c r="F27" s="114" t="str">
        <f>D11S3!B$4</f>
        <v>Bassti Maachi Buchi wala</v>
      </c>
      <c r="G27" s="90"/>
      <c r="H27" s="90"/>
      <c r="I27" s="90"/>
      <c r="J27" s="227">
        <f>[1]RAW!G27</f>
        <v>0</v>
      </c>
      <c r="K27" s="214" t="str">
        <f>[1]RAW!H27</f>
        <v/>
      </c>
      <c r="L27" s="158" t="str">
        <f>[1]RAW!I27</f>
        <v/>
      </c>
      <c r="M27" s="214">
        <f>[1]RAW!J27</f>
        <v>0</v>
      </c>
      <c r="N27" s="214">
        <f>[1]RAW!K27</f>
        <v>11</v>
      </c>
      <c r="O27" s="215" t="str">
        <f>[1]RAW!L27</f>
        <v/>
      </c>
      <c r="P27" s="150">
        <f>[1]RAW!M27</f>
        <v>24.47</v>
      </c>
      <c r="Q27" s="150" t="str">
        <f>[1]RAW!N27</f>
        <v/>
      </c>
      <c r="R27" s="150">
        <f>[1]RAW!O27</f>
        <v>0</v>
      </c>
      <c r="S27" s="150" t="str">
        <f>[1]RAW!P27</f>
        <v/>
      </c>
      <c r="T27" s="216" t="str">
        <f>[1]RAW!Q27</f>
        <v/>
      </c>
      <c r="U27" s="215">
        <f>[1]RAW!R27</f>
        <v>0</v>
      </c>
      <c r="V27" s="150">
        <f>[1]RAW!S27</f>
        <v>588.61472727272735</v>
      </c>
      <c r="W27" s="150">
        <f>[1]RAW!T27</f>
        <v>27104.88329948617</v>
      </c>
      <c r="X27" s="215" t="str">
        <f>[1]RAW!U27</f>
        <v/>
      </c>
      <c r="Y27" s="243">
        <f>[1]RAW!V27</f>
        <v>2.2245454545454546</v>
      </c>
      <c r="Z27" s="240">
        <f>[1]RAW!W27</f>
        <v>11</v>
      </c>
      <c r="AA27" s="175">
        <f>[1]RAW!X27</f>
        <v>0</v>
      </c>
      <c r="AB27" s="215">
        <f>[1]RAW!Y27</f>
        <v>0</v>
      </c>
      <c r="AC27" s="215" t="str">
        <f>[1]RAW!Z27</f>
        <v>Over Fuel</v>
      </c>
      <c r="AD27" s="215" t="str">
        <f>[1]RAW!AA27</f>
        <v/>
      </c>
      <c r="AE27" s="132" t="s">
        <v>217</v>
      </c>
      <c r="AF27" s="133">
        <f>D11S3!$F$1</f>
        <v>45996</v>
      </c>
      <c r="AG27" s="113">
        <f>D11S3!$H$1</f>
        <v>11</v>
      </c>
      <c r="AH27" s="113" t="str">
        <f>D11S3!$D$101</f>
        <v>Irfan Hussain</v>
      </c>
      <c r="AI27" s="113" t="str">
        <f>D11S3!$F$101</f>
        <v>0304-9365914</v>
      </c>
      <c r="AJ27" s="113" t="str">
        <f>D11S3!$D$4</f>
        <v>M. SULEMAN</v>
      </c>
      <c r="AK27" s="113" t="str">
        <f>D11S3!$E$4</f>
        <v>0308-1405556</v>
      </c>
      <c r="AL27" s="113" t="str">
        <f>D11S3!$F$4</f>
        <v>Atta ullah, Ehsan Zarai Services</v>
      </c>
      <c r="AM27" s="113" t="str">
        <f t="shared" ref="AM27:AM43" si="12">IFERROR(_xlfn.TEXTBEFORE(AL27,","), " ")</f>
        <v>Atta ullah</v>
      </c>
      <c r="AN27" s="113" t="str">
        <f>D11S3!$G$4</f>
        <v>0301-4998520</v>
      </c>
      <c r="AO27" s="113">
        <f>D11S3!$D$2</f>
        <v>0</v>
      </c>
      <c r="AP27" s="134" t="str">
        <f>D11S3!$B$4</f>
        <v>Bassti Maachi Buchi wala</v>
      </c>
      <c r="AQ27" s="113" t="str">
        <f>D11S3!$H$4</f>
        <v>31°21'20.7"N 70°57'03.9"E</v>
      </c>
      <c r="AR27" s="113" t="str">
        <f>D11S3!$C$4</f>
        <v>Karor Lal esan</v>
      </c>
      <c r="AS27" s="113">
        <f>D11S3!$C$6</f>
        <v>66</v>
      </c>
      <c r="AT27" s="113">
        <f>D11S3!$E$6</f>
        <v>66</v>
      </c>
      <c r="AU27" s="113">
        <f>D11S3!$H$6</f>
        <v>675</v>
      </c>
      <c r="AV27" s="113">
        <f>D11S3!$C$7</f>
        <v>50</v>
      </c>
      <c r="AW27" s="113">
        <f>D11S3!$E$7</f>
        <v>46</v>
      </c>
      <c r="AX27" s="113">
        <f>D11S3!$H$7</f>
        <v>60</v>
      </c>
      <c r="AY27" s="113">
        <f>D11S3!$C$8</f>
        <v>6</v>
      </c>
      <c r="AZ27" s="113">
        <f>D11S3!$E$8</f>
        <v>0</v>
      </c>
      <c r="BA27" s="113">
        <f>D11S3!$H$8</f>
        <v>632</v>
      </c>
      <c r="BB27" s="113">
        <f>D11S3!$B$11</f>
        <v>2</v>
      </c>
      <c r="BC27" s="113">
        <f>D11S3!$C$11</f>
        <v>3</v>
      </c>
      <c r="BD27" s="113">
        <f>D11S3!$D$11</f>
        <v>3</v>
      </c>
      <c r="BE27" s="113">
        <f>D11S3!$E$11</f>
        <v>3</v>
      </c>
      <c r="BF27" s="113">
        <f>D11S3!$F$11</f>
        <v>2</v>
      </c>
      <c r="BG27" s="113">
        <f>D11S3!$D$15</f>
        <v>35</v>
      </c>
      <c r="BH27" s="113">
        <f>D11S3!$D$16</f>
        <v>40</v>
      </c>
      <c r="BI27" s="113">
        <f>D11S3!$D$17</f>
        <v>45</v>
      </c>
      <c r="BJ27" s="113">
        <f>D11S3!$D$18</f>
        <v>41</v>
      </c>
      <c r="BK27" s="113">
        <f>D11S3!$D$19</f>
        <v>0</v>
      </c>
      <c r="BL27" s="113">
        <f>D11S3!$D$20</f>
        <v>0</v>
      </c>
      <c r="BM27" s="113">
        <f>D11S3!$D$21</f>
        <v>0</v>
      </c>
      <c r="BN27" s="113">
        <f>D11S3!$H$15</f>
        <v>0</v>
      </c>
      <c r="BO27" s="113">
        <f>D11S3!$H$16</f>
        <v>0</v>
      </c>
      <c r="BP27" s="113">
        <f>D11S3!$H$17</f>
        <v>0</v>
      </c>
      <c r="BQ27" s="113">
        <f>D11S3!$H$18</f>
        <v>0</v>
      </c>
      <c r="BR27" s="113">
        <f>D11S3!$H$19</f>
        <v>0</v>
      </c>
      <c r="BS27" s="113">
        <f>D11S3!$H$20</f>
        <v>0</v>
      </c>
      <c r="BT27" s="113">
        <f>D11S3!$H$21</f>
        <v>0</v>
      </c>
      <c r="BU27" s="113">
        <f>COUNTA( D11S3!$B$24:$B$30)</f>
        <v>7</v>
      </c>
      <c r="BV27" s="113">
        <f>COUNTIF(D11S3!$F$24:$F$30,"Yes")+COUNTIF(D11S3!$F$24:$F$30,"""")+COUNTIF(D11S3!$F$24:$F$30,"'")</f>
        <v>1</v>
      </c>
      <c r="BW27" s="113">
        <f>COUNTIF(D11S3!$F$24:$F$30,"Maybe")+COUNTIF(D11S3!$F$24:$F$30,"May be")</f>
        <v>0</v>
      </c>
      <c r="BX27" s="113">
        <f>COUNTIF( D11S3!$F$24:$F$30,"No")</f>
        <v>0</v>
      </c>
      <c r="BY27" s="190" t="str">
        <f>IF(AS102=0,"",AV27/AS102)</f>
        <v/>
      </c>
      <c r="BZ27" s="190" t="str">
        <f>IF(AS102=0,"",AW27/AS102)</f>
        <v/>
      </c>
      <c r="CA27" s="190" t="str">
        <f>IF(AS102=0,"",AX27/AS102)</f>
        <v/>
      </c>
      <c r="CB27" s="190" t="str">
        <f>IF(AS102=0,"",AY27/AS102)</f>
        <v/>
      </c>
      <c r="CC27" s="190" t="str">
        <f>IF(AS102=0,"",AZ27/AS102)</f>
        <v/>
      </c>
      <c r="CD27" s="113">
        <f t="shared" si="11"/>
        <v>9.5757575757575761</v>
      </c>
      <c r="CE27" s="113">
        <f t="shared" ref="CE27:CE43" si="13">IFERROR(AVERAGE(BB27:BF27),"")</f>
        <v>2.6</v>
      </c>
      <c r="CF27" s="113" t="str">
        <f t="shared" ref="CF27:CF43" si="14">IF(SUM(BG27:BM27)=0,"",INDEX($BG$2:$BM$2, MATCH(MAX(BG27:BM27), BG27:BM27, 0)))</f>
        <v>Reason to use: Have Trust in Bayer</v>
      </c>
      <c r="CG27" s="135" t="str">
        <f t="shared" ref="CG27:CG43" si="15">IF(SUM(BN27:BT27)=0,"",INDEX($BN$2:$BT$2, MATCH(MAX(BN27:BT27), BN27:BT27, 0)))</f>
        <v/>
      </c>
      <c r="CH27" s="104" t="str">
        <f ca="1">IFERROR(_xludf.TEXTJOIN(", ",TRUE,INDIRECT(AE27&amp;"!$G$24:$G$30")),"")</f>
        <v/>
      </c>
    </row>
    <row r="28" spans="1:86" ht="26" customHeight="1">
      <c r="A28" s="20">
        <v>12</v>
      </c>
      <c r="B28" s="85" t="s">
        <v>218</v>
      </c>
      <c r="C28" s="26" t="s">
        <v>127</v>
      </c>
      <c r="D28" s="22">
        <v>45997</v>
      </c>
      <c r="E28" s="86" t="str">
        <f>+TEXT(D28,"DDD")</f>
        <v>Sat</v>
      </c>
      <c r="F28" s="111" t="str">
        <f>+D12S1!B$4</f>
        <v>Kandani</v>
      </c>
      <c r="G28" s="91"/>
      <c r="H28" s="91"/>
      <c r="I28" s="91"/>
      <c r="J28" s="223">
        <f>[1]RAW!G28</f>
        <v>50</v>
      </c>
      <c r="K28" s="204">
        <f>[1]RAW!H28</f>
        <v>0.83333333333333337</v>
      </c>
      <c r="L28" s="204">
        <f>[1]RAW!I28</f>
        <v>1210.7727272727275</v>
      </c>
      <c r="M28" s="205">
        <f>[1]RAW!J28</f>
        <v>0</v>
      </c>
      <c r="N28" s="205">
        <f>[1]RAW!K28</f>
        <v>11</v>
      </c>
      <c r="O28" s="208">
        <f>[1]RAW!L28</f>
        <v>0.55975752857142858</v>
      </c>
      <c r="P28" s="207">
        <f>[1]RAW!M28</f>
        <v>14.71</v>
      </c>
      <c r="Q28" s="207">
        <f>[1]RAW!N28</f>
        <v>-35.29</v>
      </c>
      <c r="R28" s="148">
        <f>[1]RAW!O28</f>
        <v>2041.1</v>
      </c>
      <c r="S28" s="148">
        <f>[1]RAW!P28</f>
        <v>197.90999999999994</v>
      </c>
      <c r="T28" s="208">
        <f>[1]RAW!Q28</f>
        <v>289.07159214626273</v>
      </c>
      <c r="U28" s="208">
        <f>[1]RAW!R28</f>
        <v>7000</v>
      </c>
      <c r="V28" s="148">
        <f>[1]RAW!S28</f>
        <v>356.2093363636364</v>
      </c>
      <c r="W28" s="148">
        <f>[1]RAW!T28</f>
        <v>33748.673963122535</v>
      </c>
      <c r="X28" s="208">
        <f>[1]RAW!U28</f>
        <v>26.279235649660247</v>
      </c>
      <c r="Y28" s="238">
        <f>[1]RAW!V28</f>
        <v>1.3372727272727274</v>
      </c>
      <c r="Z28" s="238">
        <f>[1]RAW!W28</f>
        <v>11</v>
      </c>
      <c r="AA28" s="175">
        <f>[1]RAW!X28</f>
        <v>0</v>
      </c>
      <c r="AB28" s="208">
        <f>[1]RAW!Y28</f>
        <v>266.37</v>
      </c>
      <c r="AC28" s="208" t="str">
        <f>[1]RAW!Z28</f>
        <v>Over Fuel</v>
      </c>
      <c r="AD28" s="208" t="str">
        <f>[1]RAW!AA28</f>
        <v>Exp:11.0 km/L | Act:0.6 km/L [■·········] -10.4 km/L</v>
      </c>
      <c r="AE28" s="104" t="s">
        <v>219</v>
      </c>
      <c r="AF28" s="116">
        <f>D12S1!$F$1</f>
        <v>45997</v>
      </c>
      <c r="AG28" s="104">
        <f>D12S1!$H$1</f>
        <v>12</v>
      </c>
      <c r="AH28" s="104" t="str">
        <f>D12S1!$D$70</f>
        <v>Zeeshan Khan</v>
      </c>
      <c r="AI28" s="104" t="str">
        <f>D12S1!$F$70</f>
        <v>0371-0397214</v>
      </c>
      <c r="AJ28" s="104" t="str">
        <f>D12S1!$D$4</f>
        <v>Zahoor Khan</v>
      </c>
      <c r="AK28" s="104" t="str">
        <f>D12S1!$E$4</f>
        <v>0345-7659279</v>
      </c>
      <c r="AL28" s="104" t="str">
        <f>D12S1!$F$4</f>
        <v>Ghazanfer, Ghazanfer Traderrs</v>
      </c>
      <c r="AM28" s="104" t="str">
        <f t="shared" si="12"/>
        <v>Ghazanfer</v>
      </c>
      <c r="AN28" s="104" t="str">
        <f>D12S1!$G$4</f>
        <v>0317-7998764</v>
      </c>
      <c r="AO28" s="104">
        <f>D12S1!$D$2</f>
        <v>0</v>
      </c>
      <c r="AP28" s="118" t="str">
        <f>D12S1!$B$4</f>
        <v>Kandani</v>
      </c>
      <c r="AQ28" s="104" t="str">
        <f>D12S1!$H$4</f>
        <v>31°28'50.4"N 70°59'34.0"E</v>
      </c>
      <c r="AR28" s="104" t="str">
        <f>D12S1!$C$4</f>
        <v>Bhakkar</v>
      </c>
      <c r="AS28" s="104">
        <f>D12S1!$C$6</f>
        <v>34</v>
      </c>
      <c r="AT28" s="104">
        <f>D12S1!$E$6</f>
        <v>34</v>
      </c>
      <c r="AU28" s="104">
        <f>D12S1!$H$6</f>
        <v>631</v>
      </c>
      <c r="AV28" s="104">
        <f>D12S1!$C$7</f>
        <v>30</v>
      </c>
      <c r="AW28" s="104">
        <f>D12S1!$E$7</f>
        <v>22</v>
      </c>
      <c r="AX28" s="104">
        <f>D12S1!$H$7</f>
        <v>29</v>
      </c>
      <c r="AY28" s="104">
        <f>D12S1!$C$8</f>
        <v>1</v>
      </c>
      <c r="AZ28" s="104">
        <f>D12S1!$E$8</f>
        <v>0</v>
      </c>
      <c r="BA28" s="104">
        <f>D12S1!$H$8</f>
        <v>602</v>
      </c>
      <c r="BB28" s="104">
        <f>D12S1!$B$11</f>
        <v>3</v>
      </c>
      <c r="BC28" s="104">
        <f>D12S1!$C$11</f>
        <v>2</v>
      </c>
      <c r="BD28" s="104">
        <f>D12S1!$D$11</f>
        <v>3</v>
      </c>
      <c r="BE28" s="104">
        <f>D12S1!$E$11</f>
        <v>3</v>
      </c>
      <c r="BF28" s="104">
        <f>D12S1!$F$11</f>
        <v>3</v>
      </c>
      <c r="BG28" s="104">
        <f>D12S1!$D$15</f>
        <v>20</v>
      </c>
      <c r="BH28" s="104">
        <f>D12S1!$D$16</f>
        <v>21</v>
      </c>
      <c r="BI28" s="104">
        <f>D12S1!$D$17</f>
        <v>22</v>
      </c>
      <c r="BJ28" s="104">
        <f>D12S1!$D$18</f>
        <v>21</v>
      </c>
      <c r="BK28" s="104">
        <f>D12S1!$D$19</f>
        <v>0</v>
      </c>
      <c r="BL28" s="104">
        <f>D12S1!$D$20</f>
        <v>0</v>
      </c>
      <c r="BM28" s="104">
        <f>D12S1!$D$21</f>
        <v>0</v>
      </c>
      <c r="BN28" s="104">
        <f>D12S1!$H$15</f>
        <v>0</v>
      </c>
      <c r="BO28" s="104">
        <f>D12S1!$H$16</f>
        <v>0</v>
      </c>
      <c r="BP28" s="104">
        <f>D12S1!$H$17</f>
        <v>0</v>
      </c>
      <c r="BQ28" s="104">
        <f>D12S1!$H$18</f>
        <v>0</v>
      </c>
      <c r="BR28" s="104">
        <f>D12S1!$H$19</f>
        <v>0</v>
      </c>
      <c r="BS28" s="104">
        <f>D12S1!$H$20</f>
        <v>0</v>
      </c>
      <c r="BT28" s="104">
        <f>D12S1!$H$21</f>
        <v>0</v>
      </c>
      <c r="BU28" s="104">
        <f>COUNTA( D12S1!$B$24:$B$30)</f>
        <v>6</v>
      </c>
      <c r="BV28" s="104">
        <f>COUNTIF(D12S1!$F$24:$F$30,"Yes")+COUNTIF(D12S1!$F$24:$F$30,"""")+COUNTIF(D12S1!$F$24:$F$30,"'")</f>
        <v>6</v>
      </c>
      <c r="BW28" s="104">
        <f>COUNTIF(D12S1!$F$24:$F$30,"Maybe")+COUNTIF(D12S1!$F$24:$F$30,"May be")</f>
        <v>0</v>
      </c>
      <c r="BX28" s="104">
        <f>COUNTIF( D12S1!$F$24:$F$30,"No")</f>
        <v>0</v>
      </c>
      <c r="BY28" s="190" t="str">
        <f>IF(AS113=0,"",AV28/AS113)</f>
        <v/>
      </c>
      <c r="BZ28" s="190" t="str">
        <f>IF(AS113=0,"",AW28/AS113)</f>
        <v/>
      </c>
      <c r="CA28" s="190" t="str">
        <f>IF(AS113=0,"",AX28/AS113)</f>
        <v/>
      </c>
      <c r="CB28" s="190" t="str">
        <f>IF(AS113=0,"",AY28/AS113)</f>
        <v/>
      </c>
      <c r="CC28" s="190" t="str">
        <f>IF(AS113=0,"",AZ28/AS113)</f>
        <v/>
      </c>
      <c r="CD28" s="104">
        <f t="shared" si="11"/>
        <v>17.705882352941178</v>
      </c>
      <c r="CE28" s="104">
        <f t="shared" si="13"/>
        <v>2.8</v>
      </c>
      <c r="CF28" s="104" t="str">
        <f t="shared" si="14"/>
        <v>Reason to use: Have Trust in Bayer</v>
      </c>
      <c r="CG28" s="104" t="str">
        <f t="shared" si="15"/>
        <v/>
      </c>
      <c r="CH28" s="104" t="str">
        <f ca="1">IFERROR(_xludf.TEXTJOIN(", ",TRUE,INDIRECT(AE28&amp;"!$G$24:$G$30")),"")</f>
        <v/>
      </c>
    </row>
    <row r="29" spans="1:86" ht="26" customHeight="1">
      <c r="A29" s="87"/>
      <c r="F29" s="111" t="str">
        <f>D12S2!B$4</f>
        <v>54-ML</v>
      </c>
      <c r="J29" s="226">
        <f>[1]RAW!G29</f>
        <v>0</v>
      </c>
      <c r="K29" s="198" t="str">
        <f>[1]RAW!H29</f>
        <v/>
      </c>
      <c r="L29" s="157" t="str">
        <f>[1]RAW!I29</f>
        <v/>
      </c>
      <c r="M29" s="198">
        <f>[1]RAW!J29</f>
        <v>0</v>
      </c>
      <c r="N29" s="198">
        <f>[1]RAW!K29</f>
        <v>11</v>
      </c>
      <c r="O29" s="207" t="str">
        <f>[1]RAW!L29</f>
        <v/>
      </c>
      <c r="P29" s="149">
        <f>[1]RAW!M29</f>
        <v>33.72</v>
      </c>
      <c r="Q29" s="149" t="str">
        <f>[1]RAW!N29</f>
        <v/>
      </c>
      <c r="R29" s="149">
        <f>[1]RAW!O29</f>
        <v>0</v>
      </c>
      <c r="S29" s="149" t="str">
        <f>[1]RAW!P29</f>
        <v/>
      </c>
      <c r="T29" s="159" t="str">
        <f>[1]RAW!Q29</f>
        <v/>
      </c>
      <c r="U29" s="207">
        <f>[1]RAW!R29</f>
        <v>0</v>
      </c>
      <c r="V29" s="149">
        <f>[1]RAW!S29</f>
        <v>816.54512727272731</v>
      </c>
      <c r="W29" s="149">
        <f>[1]RAW!T29</f>
        <v>32932.128835849806</v>
      </c>
      <c r="X29" s="207" t="str">
        <f>[1]RAW!U29</f>
        <v/>
      </c>
      <c r="Y29" s="240">
        <f>[1]RAW!V29</f>
        <v>3.0654545454545454</v>
      </c>
      <c r="Z29" s="240">
        <f>[1]RAW!W29</f>
        <v>11</v>
      </c>
      <c r="AA29" s="175">
        <f>[1]RAW!X29</f>
        <v>0</v>
      </c>
      <c r="AB29" s="207">
        <f>[1]RAW!Y29</f>
        <v>0</v>
      </c>
      <c r="AC29" s="207" t="str">
        <f>[1]RAW!Z29</f>
        <v>Over Fuel</v>
      </c>
      <c r="AD29" s="207" t="str">
        <f>[1]RAW!AA29</f>
        <v/>
      </c>
      <c r="AE29" s="104" t="s">
        <v>220</v>
      </c>
      <c r="AF29" s="116">
        <f>D12S2!$F$1</f>
        <v>45997</v>
      </c>
      <c r="AG29" s="104">
        <f>D12S2!$H$1</f>
        <v>12</v>
      </c>
      <c r="AH29" s="104" t="str">
        <f>D12S2!$D$70</f>
        <v>Syed Tasawar Abbas</v>
      </c>
      <c r="AI29" s="104" t="str">
        <f>D12S2!$F$70</f>
        <v>0336-6631214</v>
      </c>
      <c r="AJ29" s="104" t="str">
        <f>D12S2!$D$4</f>
        <v>Ch. Ghulam Murtaza</v>
      </c>
      <c r="AK29" s="104" t="str">
        <f>D12S2!$E$4</f>
        <v>0315-6603754</v>
      </c>
      <c r="AL29" s="104" t="str">
        <f>D12S2!$F$4</f>
        <v>Ghazanfer, Ghazanfer Traderrs</v>
      </c>
      <c r="AM29" s="104" t="str">
        <f t="shared" si="12"/>
        <v>Ghazanfer</v>
      </c>
      <c r="AN29" s="104" t="str">
        <f>D12S2!$G$4</f>
        <v>0317-7998764</v>
      </c>
      <c r="AO29" s="104">
        <f>D12S2!$D$2</f>
        <v>0</v>
      </c>
      <c r="AP29" s="118" t="str">
        <f>D12S2!$B$4</f>
        <v>54-ML</v>
      </c>
      <c r="AQ29" s="104" t="str">
        <f>D12S2!$H$4</f>
        <v>31°43'58.9"N 71°18'26.5"E</v>
      </c>
      <c r="AR29" s="104" t="str">
        <f>D12S2!$C$4</f>
        <v>Bhakkar</v>
      </c>
      <c r="AS29" s="104">
        <f>D12S2!$C$6</f>
        <v>27</v>
      </c>
      <c r="AT29" s="104">
        <f>D12S2!$E$6</f>
        <v>27</v>
      </c>
      <c r="AU29" s="104">
        <f>D12S2!$H$6</f>
        <v>535</v>
      </c>
      <c r="AV29" s="104">
        <f>D12S2!$C$7</f>
        <v>20</v>
      </c>
      <c r="AW29" s="104">
        <f>D12S2!$E$7</f>
        <v>15</v>
      </c>
      <c r="AX29" s="104">
        <f>D12S2!$H$7</f>
        <v>24</v>
      </c>
      <c r="AY29" s="104">
        <f>D12S2!$C$8</f>
        <v>3</v>
      </c>
      <c r="AZ29" s="104">
        <f>D12S2!$E$8</f>
        <v>0</v>
      </c>
      <c r="BA29" s="104">
        <f>D12S2!$H$8</f>
        <v>512</v>
      </c>
      <c r="BB29" s="104">
        <f>D12S2!$B$11</f>
        <v>2</v>
      </c>
      <c r="BC29" s="104">
        <f>D12S2!$C$11</f>
        <v>3</v>
      </c>
      <c r="BD29" s="104">
        <f>D12S2!$D$11</f>
        <v>3</v>
      </c>
      <c r="BE29" s="104">
        <f>D12S2!$E$11</f>
        <v>2</v>
      </c>
      <c r="BF29" s="104">
        <f>D12S2!$F$11</f>
        <v>3</v>
      </c>
      <c r="BG29" s="104">
        <f>D12S2!$D$15</f>
        <v>14</v>
      </c>
      <c r="BH29" s="104">
        <f>D12S2!$D$16</f>
        <v>13</v>
      </c>
      <c r="BI29" s="104">
        <f>D12S2!$D$17</f>
        <v>15</v>
      </c>
      <c r="BJ29" s="104">
        <f>D12S2!$D$18</f>
        <v>12</v>
      </c>
      <c r="BK29" s="104">
        <f>D12S2!$D$19</f>
        <v>0</v>
      </c>
      <c r="BL29" s="104">
        <f>D12S2!$D$20</f>
        <v>0</v>
      </c>
      <c r="BM29" s="104">
        <f>D12S2!$D$21</f>
        <v>0</v>
      </c>
      <c r="BN29" s="104">
        <f>D12S2!$H$15</f>
        <v>0</v>
      </c>
      <c r="BO29" s="104">
        <f>D12S2!$H$16</f>
        <v>0</v>
      </c>
      <c r="BP29" s="104">
        <f>D12S2!$H$17</f>
        <v>0</v>
      </c>
      <c r="BQ29" s="104">
        <f>D12S2!$H$18</f>
        <v>0</v>
      </c>
      <c r="BR29" s="104">
        <f>D12S2!$H$19</f>
        <v>0</v>
      </c>
      <c r="BS29" s="104">
        <f>D12S2!$H$20</f>
        <v>0</v>
      </c>
      <c r="BT29" s="104">
        <f>D12S2!$H$21</f>
        <v>0</v>
      </c>
      <c r="BU29" s="104">
        <f>COUNTA( D12S2!$B$24:$B$30)</f>
        <v>6</v>
      </c>
      <c r="BV29" s="104">
        <f>COUNTIF(D12S2!$F$24:$F$30,"Yes")+COUNTIF(D12S2!$F$24:$F$30,"""")+COUNTIF(D12S2!$F$24:$F$30,"'")</f>
        <v>6</v>
      </c>
      <c r="BW29" s="104">
        <f>COUNTIF(D12S2!$F$24:$F$30,"Maybe")+COUNTIF(D12S2!$F$24:$F$30,"May be")</f>
        <v>0</v>
      </c>
      <c r="BX29" s="104">
        <f>COUNTIF( D12S2!$F$24:$F$30,"No")</f>
        <v>0</v>
      </c>
      <c r="BY29" s="190" t="str">
        <f>IF(AS114=0,"",AV29/AS114)</f>
        <v/>
      </c>
      <c r="BZ29" s="190" t="str">
        <f>IF(AS114=0,"",AW29/AS114)</f>
        <v/>
      </c>
      <c r="CA29" s="190" t="str">
        <f>IF(AS114=0,"",AX29/AS114)</f>
        <v/>
      </c>
      <c r="CB29" s="190" t="str">
        <f>IF(AS114=0,"",AY29/AS114)</f>
        <v/>
      </c>
      <c r="CC29" s="190" t="str">
        <f>IF(AS114=0,"",AZ29/AS114)</f>
        <v/>
      </c>
      <c r="CD29" s="104">
        <f t="shared" si="11"/>
        <v>18.962962962962962</v>
      </c>
      <c r="CE29" s="104">
        <f t="shared" si="13"/>
        <v>2.6</v>
      </c>
      <c r="CF29" s="104" t="str">
        <f t="shared" si="14"/>
        <v>Reason to use: Have Trust in Bayer</v>
      </c>
      <c r="CG29" s="104" t="str">
        <f t="shared" si="15"/>
        <v/>
      </c>
      <c r="CH29" s="104" t="str">
        <f ca="1">IFERROR(_xludf.TEXTJOIN(", ",TRUE,INDIRECT(AE29&amp;"!$G$24:$G$30")),"")</f>
        <v/>
      </c>
    </row>
    <row r="30" spans="1:86" ht="26" customHeight="1">
      <c r="A30" s="89"/>
      <c r="B30" s="90"/>
      <c r="C30" s="90"/>
      <c r="D30" s="90"/>
      <c r="E30" s="90"/>
      <c r="F30" s="114" t="str">
        <f>D12S3!B$4</f>
        <v>Majoka</v>
      </c>
      <c r="G30" s="90"/>
      <c r="H30" s="90"/>
      <c r="I30" s="90"/>
      <c r="J30" s="227">
        <f>[1]RAW!G30</f>
        <v>0</v>
      </c>
      <c r="K30" s="214" t="str">
        <f>[1]RAW!H30</f>
        <v/>
      </c>
      <c r="L30" s="158" t="str">
        <f>[1]RAW!I30</f>
        <v/>
      </c>
      <c r="M30" s="214">
        <f>[1]RAW!J30</f>
        <v>0</v>
      </c>
      <c r="N30" s="214">
        <f>[1]RAW!K30</f>
        <v>11</v>
      </c>
      <c r="O30" s="215" t="str">
        <f>[1]RAW!L30</f>
        <v/>
      </c>
      <c r="P30" s="150">
        <f>[1]RAW!M30</f>
        <v>26.6</v>
      </c>
      <c r="Q30" s="150" t="str">
        <f>[1]RAW!N30</f>
        <v/>
      </c>
      <c r="R30" s="150">
        <f>[1]RAW!O30</f>
        <v>0</v>
      </c>
      <c r="S30" s="150" t="str">
        <f>[1]RAW!P30</f>
        <v/>
      </c>
      <c r="T30" s="216" t="str">
        <f>[1]RAW!Q30</f>
        <v/>
      </c>
      <c r="U30" s="215">
        <f>[1]RAW!R30</f>
        <v>0</v>
      </c>
      <c r="V30" s="150">
        <f>[1]RAW!S30</f>
        <v>644.13109090909097</v>
      </c>
      <c r="W30" s="150">
        <f>[1]RAW!T30</f>
        <v>32287.997744940716</v>
      </c>
      <c r="X30" s="215" t="str">
        <f>[1]RAW!U30</f>
        <v/>
      </c>
      <c r="Y30" s="243">
        <f>[1]RAW!V30</f>
        <v>2.4181818181818184</v>
      </c>
      <c r="Z30" s="240">
        <f>[1]RAW!W30</f>
        <v>11</v>
      </c>
      <c r="AA30" s="175">
        <f>[1]RAW!X30</f>
        <v>0</v>
      </c>
      <c r="AB30" s="215">
        <f>[1]RAW!Y30</f>
        <v>0</v>
      </c>
      <c r="AC30" s="215" t="str">
        <f>[1]RAW!Z30</f>
        <v>Over Fuel</v>
      </c>
      <c r="AD30" s="215" t="str">
        <f>[1]RAW!AA30</f>
        <v/>
      </c>
      <c r="AE30" s="104" t="s">
        <v>221</v>
      </c>
      <c r="AF30" s="116">
        <f>D12S3!$F$1</f>
        <v>45997</v>
      </c>
      <c r="AG30" s="104">
        <f>D12S3!$H$1</f>
        <v>12</v>
      </c>
      <c r="AH30" s="104" t="str">
        <f>D12S3!$D$70</f>
        <v>M. Tahir</v>
      </c>
      <c r="AI30" s="104" t="str">
        <f>D12S3!$F$70</f>
        <v>0307-5115767</v>
      </c>
      <c r="AJ30" s="104" t="str">
        <f>D12S3!$D$4</f>
        <v>Nazar Abbas</v>
      </c>
      <c r="AK30" s="104" t="str">
        <f>D12S3!$E$4</f>
        <v xml:space="preserve"> 0310-7789111</v>
      </c>
      <c r="AL30" s="104" t="str">
        <f>D12S3!$F$4</f>
        <v>M. Asghar, Akhter Traders</v>
      </c>
      <c r="AM30" s="104" t="str">
        <f t="shared" si="12"/>
        <v>M. Asghar</v>
      </c>
      <c r="AN30" s="104" t="str">
        <f>D12S3!$G$4</f>
        <v>0301-55277000</v>
      </c>
      <c r="AO30" s="104">
        <f>D12S3!$D$2</f>
        <v>0</v>
      </c>
      <c r="AP30" s="118" t="str">
        <f>D12S3!$B$4</f>
        <v>Majoka</v>
      </c>
      <c r="AQ30" s="104" t="str">
        <f>D12S3!$H$4</f>
        <v>31°46'33.4"N 71°01'47.5"E</v>
      </c>
      <c r="AR30" s="104" t="str">
        <f>D12S3!$C$4</f>
        <v>Bhakkar</v>
      </c>
      <c r="AS30" s="104">
        <f>D12S3!$C$6</f>
        <v>35</v>
      </c>
      <c r="AT30" s="104">
        <f>D12S3!$E$6</f>
        <v>35</v>
      </c>
      <c r="AU30" s="104">
        <f>D12S3!$H$6</f>
        <v>290</v>
      </c>
      <c r="AV30" s="104">
        <f>D12S3!$C$7</f>
        <v>26</v>
      </c>
      <c r="AW30" s="104">
        <f>D12S3!$E$7</f>
        <v>21</v>
      </c>
      <c r="AX30" s="104">
        <f>D12S3!$H$7</f>
        <v>31</v>
      </c>
      <c r="AY30" s="104">
        <f>D12S3!$C$8</f>
        <v>4</v>
      </c>
      <c r="AZ30" s="104">
        <f>D12S3!$E$8</f>
        <v>0</v>
      </c>
      <c r="BA30" s="104">
        <f>D12S3!$H$8</f>
        <v>278</v>
      </c>
      <c r="BB30" s="104">
        <f>D12S3!$B$11</f>
        <v>3</v>
      </c>
      <c r="BC30" s="104">
        <f>D12S3!$C$11</f>
        <v>3</v>
      </c>
      <c r="BD30" s="104">
        <f>D12S3!$D$11</f>
        <v>3</v>
      </c>
      <c r="BE30" s="104">
        <f>D12S3!$E$11</f>
        <v>2</v>
      </c>
      <c r="BF30" s="104">
        <f>D12S3!$F$11</f>
        <v>3</v>
      </c>
      <c r="BG30" s="104">
        <f>D12S3!$D$15</f>
        <v>20</v>
      </c>
      <c r="BH30" s="104">
        <f>D12S3!$D$16</f>
        <v>19</v>
      </c>
      <c r="BI30" s="104">
        <f>D12S3!$D$17</f>
        <v>21</v>
      </c>
      <c r="BJ30" s="104">
        <f>D12S3!$D$18</f>
        <v>16</v>
      </c>
      <c r="BK30" s="104">
        <f>D12S3!$D$19</f>
        <v>0</v>
      </c>
      <c r="BL30" s="104">
        <f>D12S3!$D$20</f>
        <v>0</v>
      </c>
      <c r="BM30" s="104">
        <f>D12S3!$D$21</f>
        <v>0</v>
      </c>
      <c r="BN30" s="104">
        <f>D12S3!$H$15</f>
        <v>0</v>
      </c>
      <c r="BO30" s="104">
        <f>D12S3!$H$16</f>
        <v>0</v>
      </c>
      <c r="BP30" s="104">
        <f>D12S3!$H$17</f>
        <v>0</v>
      </c>
      <c r="BQ30" s="104">
        <f>D12S3!$H$18</f>
        <v>0</v>
      </c>
      <c r="BR30" s="104">
        <f>D12S3!$H$19</f>
        <v>0</v>
      </c>
      <c r="BS30" s="104">
        <f>D12S3!$H$20</f>
        <v>0</v>
      </c>
      <c r="BT30" s="104">
        <f>D12S3!$H$21</f>
        <v>0</v>
      </c>
      <c r="BU30" s="104">
        <f>COUNTA( D12S3!$B$24:$B$30)</f>
        <v>7</v>
      </c>
      <c r="BV30" s="104">
        <f>COUNTIF(D12S3!$H$24:$H$30,"Yes")+COUNTIF(D12S3!$H$24:$H$30,"""")+COUNTIF(D12S3!$H$24:$H$30,"'")</f>
        <v>0</v>
      </c>
      <c r="BW30" s="104">
        <f>COUNTIF(D12S3!$H$24:$H$30,"Maybe")+COUNTIF(D12S3!$H$24:$H$30,"May be")</f>
        <v>0</v>
      </c>
      <c r="BX30" s="104">
        <f>COUNTIF( D12S3!$H$24:$H$30,"No")</f>
        <v>0</v>
      </c>
      <c r="BY30" s="190" t="str">
        <f>IF(AS115=0,"",AV30/AS115)</f>
        <v/>
      </c>
      <c r="BZ30" s="190" t="str">
        <f>IF(AS115=0,"",AW30/AS115)</f>
        <v/>
      </c>
      <c r="CA30" s="190" t="str">
        <f>IF(AS115=0,"",AX30/AS115)</f>
        <v/>
      </c>
      <c r="CB30" s="190" t="str">
        <f>IF(AS115=0,"",AY30/AS115)</f>
        <v/>
      </c>
      <c r="CC30" s="190" t="str">
        <f>IF(AS115=0,"",AZ30/AS115)</f>
        <v/>
      </c>
      <c r="CD30" s="104">
        <f t="shared" si="11"/>
        <v>7.9428571428571431</v>
      </c>
      <c r="CE30" s="104">
        <f t="shared" si="13"/>
        <v>2.8</v>
      </c>
      <c r="CF30" s="104" t="str">
        <f t="shared" si="14"/>
        <v>Reason to use: Have Trust in Bayer</v>
      </c>
      <c r="CG30" s="104" t="str">
        <f t="shared" si="15"/>
        <v/>
      </c>
      <c r="CH30" s="104" t="str">
        <f ca="1">IFERROR(_xludf.TEXTJOIN(", ",TRUE,INDIRECT(AE30&amp;"!$G$24:$G$30")),"")</f>
        <v/>
      </c>
    </row>
    <row r="31" spans="1:86" ht="26" customHeight="1">
      <c r="A31" s="20">
        <v>13</v>
      </c>
      <c r="B31" s="85" t="s">
        <v>127</v>
      </c>
      <c r="C31" s="26" t="s">
        <v>128</v>
      </c>
      <c r="D31" s="22">
        <v>45999</v>
      </c>
      <c r="E31" s="86" t="str">
        <f>+TEXT(D31,"DDD")</f>
        <v>Mon</v>
      </c>
      <c r="F31" s="111" t="str">
        <f>+D13S1!B$4</f>
        <v>Kalor Sharif Kacha</v>
      </c>
      <c r="G31" s="91"/>
      <c r="H31" s="91"/>
      <c r="I31" s="91"/>
      <c r="J31" s="223">
        <f>[1]RAW!G31</f>
        <v>100</v>
      </c>
      <c r="K31" s="204">
        <f>[1]RAW!H31</f>
        <v>1.6666666666666667</v>
      </c>
      <c r="L31" s="204">
        <f>[1]RAW!I31</f>
        <v>2418.909090909091</v>
      </c>
      <c r="M31" s="205">
        <f>[1]RAW!J31</f>
        <v>0</v>
      </c>
      <c r="N31" s="205">
        <f>[1]RAW!K31</f>
        <v>11</v>
      </c>
      <c r="O31" s="208">
        <f>[1]RAW!L31</f>
        <v>4.2363737142857145</v>
      </c>
      <c r="P31" s="207">
        <f>[1]RAW!M31</f>
        <v>111.45</v>
      </c>
      <c r="Q31" s="207">
        <f>[1]RAW!N31</f>
        <v>11.450000000000003</v>
      </c>
      <c r="R31" s="148">
        <f>[1]RAW!O31</f>
        <v>2282</v>
      </c>
      <c r="S31" s="148">
        <f>[1]RAW!P31</f>
        <v>167.78000000000009</v>
      </c>
      <c r="T31" s="208">
        <f>[1]RAW!Q31</f>
        <v>289.38665063138905</v>
      </c>
      <c r="U31" s="208">
        <f>[1]RAW!R31</f>
        <v>7000</v>
      </c>
      <c r="V31" s="149">
        <f>[1]RAW!S31</f>
        <v>2695.874181818182</v>
      </c>
      <c r="W31" s="149">
        <f>[1]RAW!T31</f>
        <v>36592.123563122535</v>
      </c>
      <c r="X31" s="208">
        <f>[1]RAW!U31</f>
        <v>26.307877330126278</v>
      </c>
      <c r="Y31" s="238">
        <f>[1]RAW!V31</f>
        <v>10.131818181818183</v>
      </c>
      <c r="Z31" s="240">
        <f>[1]RAW!W31</f>
        <v>11</v>
      </c>
      <c r="AA31" s="175">
        <f>[1]RAW!X31</f>
        <v>0</v>
      </c>
      <c r="AB31" s="208">
        <f>[1]RAW!Y31</f>
        <v>266.08</v>
      </c>
      <c r="AC31" s="208" t="str">
        <f>[1]RAW!Z31</f>
        <v>Over Fuel</v>
      </c>
      <c r="AD31" s="208" t="str">
        <f>[1]RAW!AA31</f>
        <v>Exp:11.0 km/L | Act:4.2 km/L [■■■■······] -6.8 km/L</v>
      </c>
      <c r="AE31" s="126" t="s">
        <v>222</v>
      </c>
      <c r="AF31" s="127">
        <f>D13S1!$F$1</f>
        <v>45999</v>
      </c>
      <c r="AG31" s="112">
        <f>D13S1!$H$1</f>
        <v>13</v>
      </c>
      <c r="AH31" s="112" t="str">
        <f>D13S1!$D$70</f>
        <v>Arif Khan</v>
      </c>
      <c r="AI31" s="112" t="str">
        <f>D13S1!$F$70</f>
        <v>0306-5306565</v>
      </c>
      <c r="AJ31" s="112" t="str">
        <f>D13S1!$D$4</f>
        <v>Abid Hussain</v>
      </c>
      <c r="AK31" s="112" t="str">
        <f>D13S1!$E$4</f>
        <v>0301-2068770</v>
      </c>
      <c r="AL31" s="112" t="str">
        <f>D13S1!$F$4</f>
        <v>Waseem Khan, Awais &amp; Brothers</v>
      </c>
      <c r="AM31" s="112" t="str">
        <f t="shared" si="12"/>
        <v>Waseem Khan</v>
      </c>
      <c r="AN31" s="112" t="str">
        <f>D13S1!$G$4</f>
        <v>0300-0232627</v>
      </c>
      <c r="AO31" s="112">
        <f>D13S1!$D$2</f>
        <v>0</v>
      </c>
      <c r="AP31" s="128" t="str">
        <f>D13S1!$B$4</f>
        <v>Kalor Sharif Kacha</v>
      </c>
      <c r="AQ31" s="112" t="str">
        <f>D13S1!$H$4</f>
        <v>32°44'03.5"N 71°16'39.9"E</v>
      </c>
      <c r="AR31" s="112" t="str">
        <f>D13S1!$C$4</f>
        <v>Mianwali</v>
      </c>
      <c r="AS31" s="112">
        <f>D13S1!$C$6</f>
        <v>32</v>
      </c>
      <c r="AT31" s="112">
        <f>D13S1!$E$6</f>
        <v>32</v>
      </c>
      <c r="AU31" s="112">
        <f>D13S1!$H$6</f>
        <v>441</v>
      </c>
      <c r="AV31" s="112">
        <f>D13S1!$C$7</f>
        <v>29</v>
      </c>
      <c r="AW31" s="112">
        <f>D13S1!$E$7</f>
        <v>27</v>
      </c>
      <c r="AX31" s="112">
        <f>D13S1!$H$7</f>
        <v>31</v>
      </c>
      <c r="AY31" s="112">
        <f>D13S1!$C$8</f>
        <v>1</v>
      </c>
      <c r="AZ31" s="112">
        <f>D13S1!$E$8</f>
        <v>0</v>
      </c>
      <c r="BA31" s="112">
        <f>D13S1!$H$8</f>
        <v>436</v>
      </c>
      <c r="BB31" s="112">
        <f>D13S1!$B$11</f>
        <v>3</v>
      </c>
      <c r="BC31" s="112">
        <f>D13S1!$C$11</f>
        <v>2</v>
      </c>
      <c r="BD31" s="112">
        <f>D13S1!$D$11</f>
        <v>3</v>
      </c>
      <c r="BE31" s="112">
        <f>D13S1!$E$11</f>
        <v>3</v>
      </c>
      <c r="BF31" s="112">
        <f>D13S1!$F$11</f>
        <v>3</v>
      </c>
      <c r="BG31" s="112">
        <f>D13S1!$D$15</f>
        <v>25</v>
      </c>
      <c r="BH31" s="112">
        <f>D13S1!$D$16</f>
        <v>27</v>
      </c>
      <c r="BI31" s="112">
        <f>D13S1!$D$17</f>
        <v>29</v>
      </c>
      <c r="BJ31" s="112">
        <f>D13S1!$D$18</f>
        <v>25</v>
      </c>
      <c r="BK31" s="112">
        <f>D13S1!$D$19</f>
        <v>0</v>
      </c>
      <c r="BL31" s="112">
        <f>D13S1!$D$20</f>
        <v>0</v>
      </c>
      <c r="BM31" s="112">
        <f>D13S1!$D$21</f>
        <v>0</v>
      </c>
      <c r="BN31" s="112">
        <f>D13S1!$H$15</f>
        <v>20</v>
      </c>
      <c r="BO31" s="112">
        <f>D13S1!$H$16</f>
        <v>5</v>
      </c>
      <c r="BP31" s="112">
        <f>D13S1!$H$17</f>
        <v>15</v>
      </c>
      <c r="BQ31" s="112">
        <f>D13S1!$H$18</f>
        <v>5</v>
      </c>
      <c r="BR31" s="112">
        <f>D13S1!$H$19</f>
        <v>0</v>
      </c>
      <c r="BS31" s="112">
        <f>D13S1!$H$20</f>
        <v>0</v>
      </c>
      <c r="BT31" s="112">
        <f>D13S1!$H$21</f>
        <v>0</v>
      </c>
      <c r="BU31" s="112">
        <f>COUNTA( D13S1!$B$24:$B$30)</f>
        <v>6</v>
      </c>
      <c r="BV31" s="112">
        <f>COUNTIF(D13S1!$F$24:$F$30,"Yes")+COUNTIF(D13S1!$F$24:$F$30,"""")+COUNTIF(D13S1!$F$24:$F$30,"'")</f>
        <v>6</v>
      </c>
      <c r="BW31" s="112">
        <f>COUNTIF(D13S1!$F$24:$F$30,"Maybe")+COUNTIF(D13S1!$F$24:$F$30,"May be")</f>
        <v>0</v>
      </c>
      <c r="BX31" s="112">
        <f>COUNTIF( D13S1!$F$24:$F$30,"No")</f>
        <v>0</v>
      </c>
      <c r="BY31" s="190" t="str">
        <f>IF(AS126=0,"",AV31/AS126)</f>
        <v/>
      </c>
      <c r="BZ31" s="190" t="str">
        <f>IF(AS126=0,"",AW31/AS126)</f>
        <v/>
      </c>
      <c r="CA31" s="190" t="str">
        <f>IF(AS126=0,"",AX31/AS126)</f>
        <v/>
      </c>
      <c r="CB31" s="190" t="str">
        <f>IF(AS126=0,"",AY31/AS126)</f>
        <v/>
      </c>
      <c r="CC31" s="190" t="str">
        <f>IF(AS126=0,"",AZ31/AS126)</f>
        <v/>
      </c>
      <c r="CD31" s="112">
        <f t="shared" si="11"/>
        <v>13.625</v>
      </c>
      <c r="CE31" s="112">
        <f t="shared" si="13"/>
        <v>2.8</v>
      </c>
      <c r="CF31" s="112" t="str">
        <f t="shared" si="14"/>
        <v>Reason to use: Have Trust in Bayer</v>
      </c>
      <c r="CG31" s="129" t="str">
        <f t="shared" si="15"/>
        <v>Reason Not to Use: Price Too High</v>
      </c>
      <c r="CH31" s="104" t="str">
        <f ca="1">IFERROR(_xludf.TEXTJOIN(", ",TRUE,INDIRECT(AE31&amp;"!$G$24:$G$30")),"")</f>
        <v/>
      </c>
    </row>
    <row r="32" spans="1:86" ht="26" customHeight="1">
      <c r="A32" s="87"/>
      <c r="F32" s="111" t="str">
        <f>D13S2!B$4</f>
        <v>Kamar Mashaani Gulshan Colony</v>
      </c>
      <c r="J32" s="226">
        <f>[1]RAW!G32</f>
        <v>0</v>
      </c>
      <c r="K32" s="198" t="str">
        <f>[1]RAW!H32</f>
        <v/>
      </c>
      <c r="L32" s="157" t="str">
        <f>[1]RAW!I32</f>
        <v/>
      </c>
      <c r="M32" s="198">
        <f>[1]RAW!J32</f>
        <v>0</v>
      </c>
      <c r="N32" s="198">
        <f>[1]RAW!K32</f>
        <v>11</v>
      </c>
      <c r="O32" s="207" t="str">
        <f>[1]RAW!L32</f>
        <v/>
      </c>
      <c r="P32" s="149">
        <f>[1]RAW!M32</f>
        <v>15.01</v>
      </c>
      <c r="Q32" s="149" t="str">
        <f>[1]RAW!N32</f>
        <v/>
      </c>
      <c r="R32" s="149">
        <f>[1]RAW!O32</f>
        <v>0</v>
      </c>
      <c r="S32" s="149" t="str">
        <f>[1]RAW!P32</f>
        <v/>
      </c>
      <c r="T32" s="159" t="str">
        <f>[1]RAW!Q32</f>
        <v/>
      </c>
      <c r="U32" s="207">
        <f>[1]RAW!R32</f>
        <v>0</v>
      </c>
      <c r="V32" s="149">
        <f>[1]RAW!S32</f>
        <v>363.07825454545451</v>
      </c>
      <c r="W32" s="149">
        <f>[1]RAW!T32</f>
        <v>36229.045308577079</v>
      </c>
      <c r="X32" s="207" t="str">
        <f>[1]RAW!U32</f>
        <v/>
      </c>
      <c r="Y32" s="240">
        <f>[1]RAW!V32</f>
        <v>1.3645454545454545</v>
      </c>
      <c r="Z32" s="240">
        <f>[1]RAW!W32</f>
        <v>11</v>
      </c>
      <c r="AA32" s="175">
        <f>[1]RAW!X32</f>
        <v>0</v>
      </c>
      <c r="AB32" s="207">
        <f>[1]RAW!Y32</f>
        <v>0</v>
      </c>
      <c r="AC32" s="207" t="str">
        <f>[1]RAW!Z32</f>
        <v>Over Fuel</v>
      </c>
      <c r="AD32" s="207" t="str">
        <f>[1]RAW!AA32</f>
        <v/>
      </c>
      <c r="AE32" s="130" t="s">
        <v>223</v>
      </c>
      <c r="AF32" s="116">
        <f>D13S2!$F$1</f>
        <v>45999</v>
      </c>
      <c r="AG32" s="104">
        <f>D13S2!$H$1</f>
        <v>13</v>
      </c>
      <c r="AH32" s="104" t="str">
        <f>D13S2!$D$70</f>
        <v>Binyameen</v>
      </c>
      <c r="AI32" s="104" t="str">
        <f>D13S2!$F$70</f>
        <v>0300-1828265</v>
      </c>
      <c r="AJ32" s="104" t="str">
        <f>D13S2!$D$4</f>
        <v>Taj Muhammad</v>
      </c>
      <c r="AK32" s="104" t="str">
        <f>D13S2!$E$4</f>
        <v xml:space="preserve"> 0300-7417465</v>
      </c>
      <c r="AL32" s="104" t="str">
        <f>D13S2!$F$4</f>
        <v>Arshad, Arshad Zarai</v>
      </c>
      <c r="AM32" s="104" t="str">
        <f t="shared" si="12"/>
        <v>Arshad</v>
      </c>
      <c r="AN32" s="104" t="str">
        <f>D13S2!$G$4</f>
        <v>0301-7802078</v>
      </c>
      <c r="AO32" s="104">
        <f>D13S2!$D$2</f>
        <v>0</v>
      </c>
      <c r="AP32" s="118" t="str">
        <f>D13S2!$B$4</f>
        <v>Kamar Mashaani Gulshan Colony</v>
      </c>
      <c r="AQ32" s="104" t="str">
        <f>D13S2!$H$4</f>
        <v>32°51'53.0"N 71°20'23.0"E</v>
      </c>
      <c r="AR32" s="104" t="str">
        <f>D13S2!$C$4</f>
        <v>Mianwali</v>
      </c>
      <c r="AS32" s="104">
        <f>D13S2!$C$6</f>
        <v>30</v>
      </c>
      <c r="AT32" s="104">
        <f>D13S2!$E$6</f>
        <v>30</v>
      </c>
      <c r="AU32" s="104">
        <f>D13S2!$H$6</f>
        <v>267</v>
      </c>
      <c r="AV32" s="104">
        <f>D13S2!$C$7</f>
        <v>26</v>
      </c>
      <c r="AW32" s="104">
        <f>D13S2!$E$7</f>
        <v>24</v>
      </c>
      <c r="AX32" s="104">
        <f>D13S2!$H$7</f>
        <v>27</v>
      </c>
      <c r="AY32" s="104">
        <f>D13S2!$C$8</f>
        <v>3</v>
      </c>
      <c r="AZ32" s="104">
        <f>D13S2!$E$8</f>
        <v>0</v>
      </c>
      <c r="BA32" s="104">
        <f>D13S2!$H$8</f>
        <v>244</v>
      </c>
      <c r="BB32" s="104">
        <f>D13S2!$B$11</f>
        <v>3</v>
      </c>
      <c r="BC32" s="104">
        <f>D13S2!$C$11</f>
        <v>2</v>
      </c>
      <c r="BD32" s="104">
        <f>D13S2!$D$11</f>
        <v>3</v>
      </c>
      <c r="BE32" s="104">
        <f>D13S2!$E$11</f>
        <v>3</v>
      </c>
      <c r="BF32" s="104">
        <f>D13S2!$F$11</f>
        <v>3</v>
      </c>
      <c r="BG32" s="104">
        <f>D13S2!$D$15</f>
        <v>22</v>
      </c>
      <c r="BH32" s="104">
        <f>D13S2!$D$16</f>
        <v>21</v>
      </c>
      <c r="BI32" s="104">
        <f>D13S2!$D$17</f>
        <v>23</v>
      </c>
      <c r="BJ32" s="104">
        <f>D13S2!$D$18</f>
        <v>22</v>
      </c>
      <c r="BK32" s="104">
        <f>D13S2!$D$19</f>
        <v>0</v>
      </c>
      <c r="BL32" s="104">
        <f>D13S2!$D$20</f>
        <v>0</v>
      </c>
      <c r="BM32" s="104">
        <f>D13S2!$D$21</f>
        <v>0</v>
      </c>
      <c r="BN32" s="104">
        <f>D13S2!$H$15</f>
        <v>1</v>
      </c>
      <c r="BO32" s="104">
        <f>D13S2!$H$16</f>
        <v>2</v>
      </c>
      <c r="BP32" s="104">
        <f>D13S2!$H$17</f>
        <v>3</v>
      </c>
      <c r="BQ32" s="104">
        <f>D13S2!$H$18</f>
        <v>2</v>
      </c>
      <c r="BR32" s="104">
        <f>D13S2!$H$19</f>
        <v>0</v>
      </c>
      <c r="BS32" s="104">
        <f>D13S2!$H$20</f>
        <v>0</v>
      </c>
      <c r="BT32" s="104">
        <f>D13S2!$H$21</f>
        <v>0</v>
      </c>
      <c r="BU32" s="104">
        <f>COUNTA( D13S2!$B$24:$B$30)</f>
        <v>6</v>
      </c>
      <c r="BV32" s="104">
        <f>COUNTIF(D13S2!$F$24:$F$30,"Yes")+COUNTIF(D13S2!$F$24:$F$30,"""")+COUNTIF(D13S2!$F$24:$F$30,"'")</f>
        <v>6</v>
      </c>
      <c r="BW32" s="104">
        <f>COUNTIF(D13S2!$F$24:$F$30,"Maybe")+COUNTIF(D13S2!$F$24:$F$30,"May be")</f>
        <v>0</v>
      </c>
      <c r="BX32" s="104">
        <f>COUNTIF( D13S2!$F$24:$F$30,"No")</f>
        <v>0</v>
      </c>
      <c r="BY32" s="190" t="str">
        <f>IF(AS127=0,"",AV32/AS127)</f>
        <v/>
      </c>
      <c r="BZ32" s="190" t="str">
        <f>IF(AS127=0,"",AW32/AS127)</f>
        <v/>
      </c>
      <c r="CA32" s="190" t="str">
        <f>IF(AS127=0,"",AX32/AS127)</f>
        <v/>
      </c>
      <c r="CB32" s="190" t="str">
        <f>IF(AS127=0,"",AY32/AS127)</f>
        <v/>
      </c>
      <c r="CC32" s="190" t="str">
        <f>IF(AS127=0,"",AZ32/AS127)</f>
        <v/>
      </c>
      <c r="CD32" s="104">
        <f t="shared" si="11"/>
        <v>8.1333333333333329</v>
      </c>
      <c r="CE32" s="104">
        <f t="shared" si="13"/>
        <v>2.8</v>
      </c>
      <c r="CF32" s="104" t="str">
        <f t="shared" si="14"/>
        <v>Reason to use: Have Trust in Bayer</v>
      </c>
      <c r="CG32" s="131" t="str">
        <f t="shared" si="15"/>
        <v>Reason Not to Use: Fear of Burn</v>
      </c>
      <c r="CH32" s="104" t="str">
        <f ca="1">IFERROR(_xludf.TEXTJOIN(", ",TRUE,INDIRECT(AE32&amp;"!$G$24:$G$30")),"")</f>
        <v/>
      </c>
    </row>
    <row r="33" spans="1:86" ht="26" customHeight="1">
      <c r="A33" s="89"/>
      <c r="B33" s="90"/>
      <c r="C33" s="90"/>
      <c r="D33" s="90"/>
      <c r="E33" s="90"/>
      <c r="F33" s="114" t="str">
        <f>D13S3!B$4</f>
        <v>Daud KhaiL kacha</v>
      </c>
      <c r="G33" s="90"/>
      <c r="H33" s="90"/>
      <c r="I33" s="90"/>
      <c r="J33" s="227">
        <f>[1]RAW!G33</f>
        <v>0</v>
      </c>
      <c r="K33" s="214" t="str">
        <f>[1]RAW!H33</f>
        <v/>
      </c>
      <c r="L33" s="158" t="str">
        <f>[1]RAW!I33</f>
        <v/>
      </c>
      <c r="M33" s="214">
        <f>[1]RAW!J33</f>
        <v>0</v>
      </c>
      <c r="N33" s="214">
        <f>[1]RAW!K33</f>
        <v>11</v>
      </c>
      <c r="O33" s="215" t="str">
        <f>[1]RAW!L33</f>
        <v/>
      </c>
      <c r="P33" s="150">
        <f>[1]RAW!M33</f>
        <v>23.32</v>
      </c>
      <c r="Q33" s="150" t="str">
        <f>[1]RAW!N33</f>
        <v/>
      </c>
      <c r="R33" s="150">
        <f>[1]RAW!O33</f>
        <v>0</v>
      </c>
      <c r="S33" s="150" t="str">
        <f>[1]RAW!P33</f>
        <v/>
      </c>
      <c r="T33" s="216" t="str">
        <f>[1]RAW!Q33</f>
        <v/>
      </c>
      <c r="U33" s="215">
        <f>[1]RAW!R33</f>
        <v>0</v>
      </c>
      <c r="V33" s="150">
        <f>[1]RAW!S33</f>
        <v>564.08960000000002</v>
      </c>
      <c r="W33" s="150">
        <f>[1]RAW!T33</f>
        <v>35664.955708577079</v>
      </c>
      <c r="X33" s="215" t="str">
        <f>[1]RAW!U33</f>
        <v/>
      </c>
      <c r="Y33" s="243">
        <f>[1]RAW!V33</f>
        <v>2.12</v>
      </c>
      <c r="Z33" s="240">
        <f>[1]RAW!W33</f>
        <v>11</v>
      </c>
      <c r="AA33" s="175">
        <f>[1]RAW!X33</f>
        <v>0</v>
      </c>
      <c r="AB33" s="215">
        <f>[1]RAW!Y33</f>
        <v>0</v>
      </c>
      <c r="AC33" s="215" t="str">
        <f>[1]RAW!Z33</f>
        <v>Over Fuel</v>
      </c>
      <c r="AD33" s="215" t="str">
        <f>[1]RAW!AA33</f>
        <v/>
      </c>
      <c r="AE33" s="132" t="s">
        <v>224</v>
      </c>
      <c r="AF33" s="133">
        <f>D13S3!$F$1</f>
        <v>45999</v>
      </c>
      <c r="AG33" s="113">
        <f>D13S3!$H$1</f>
        <v>13</v>
      </c>
      <c r="AH33" s="113" t="str">
        <f>D13S3!$D$70</f>
        <v>Murtaza</v>
      </c>
      <c r="AI33" s="113" t="str">
        <f>D13S3!$F$70</f>
        <v>0304-6747523</v>
      </c>
      <c r="AJ33" s="113" t="str">
        <f>D13S3!$D$4</f>
        <v>Shifaullah</v>
      </c>
      <c r="AK33" s="113" t="str">
        <f>D13S3!$E$4</f>
        <v>0305-3126621</v>
      </c>
      <c r="AL33" s="113" t="str">
        <f>D13S3!$F$4</f>
        <v>Noor M. Khan, Al-Badar Zari Center</v>
      </c>
      <c r="AM33" s="113" t="str">
        <f t="shared" si="12"/>
        <v>Noor M. Khan</v>
      </c>
      <c r="AN33" s="113" t="str">
        <f>D13S3!$G$4</f>
        <v>0301-6351412</v>
      </c>
      <c r="AO33" s="113">
        <f>D13S3!$D$2</f>
        <v>0</v>
      </c>
      <c r="AP33" s="134" t="str">
        <f>D13S3!$B$4</f>
        <v>Daud KhaiL kacha</v>
      </c>
      <c r="AQ33" s="113" t="str">
        <f>D13S3!$H$4</f>
        <v>32°50'50.0"N 71°33'14.5"E</v>
      </c>
      <c r="AR33" s="113" t="str">
        <f>D13S3!$C$4</f>
        <v>Mianwali</v>
      </c>
      <c r="AS33" s="113">
        <f>D13S3!$C$6</f>
        <v>39</v>
      </c>
      <c r="AT33" s="113">
        <f>D13S3!$E$6</f>
        <v>39</v>
      </c>
      <c r="AU33" s="113">
        <f>D13S3!$H$6</f>
        <v>378</v>
      </c>
      <c r="AV33" s="113">
        <f>D13S3!$C$7</f>
        <v>36</v>
      </c>
      <c r="AW33" s="113">
        <f>D13S3!$E$7</f>
        <v>32</v>
      </c>
      <c r="AX33" s="113">
        <f>D13S3!$H$7</f>
        <v>37</v>
      </c>
      <c r="AY33" s="113">
        <f>D13S3!$C$8</f>
        <v>2</v>
      </c>
      <c r="AZ33" s="113">
        <f>D13S3!$E$8</f>
        <v>0</v>
      </c>
      <c r="BA33" s="113">
        <f>D13S3!$H$8</f>
        <v>375</v>
      </c>
      <c r="BB33" s="113">
        <f>D13S3!$B$11</f>
        <v>2</v>
      </c>
      <c r="BC33" s="113">
        <f>D13S3!$C$11</f>
        <v>2</v>
      </c>
      <c r="BD33" s="113">
        <f>D13S3!$D$11</f>
        <v>3</v>
      </c>
      <c r="BE33" s="113">
        <f>D13S3!$E$11</f>
        <v>3</v>
      </c>
      <c r="BF33" s="113">
        <f>D13S3!$F$11</f>
        <v>3</v>
      </c>
      <c r="BG33" s="113">
        <f>D13S3!$D$15</f>
        <v>30</v>
      </c>
      <c r="BH33" s="113">
        <f>D13S3!$D$16</f>
        <v>29</v>
      </c>
      <c r="BI33" s="113">
        <f>D13S3!$D$17</f>
        <v>32</v>
      </c>
      <c r="BJ33" s="113">
        <f>D13S3!$D$18</f>
        <v>30</v>
      </c>
      <c r="BK33" s="113">
        <f>D13S3!$D$19</f>
        <v>0</v>
      </c>
      <c r="BL33" s="113">
        <f>D13S3!$D$20</f>
        <v>0</v>
      </c>
      <c r="BM33" s="113">
        <f>D13S3!$D$21</f>
        <v>0</v>
      </c>
      <c r="BN33" s="113">
        <f>D13S3!$H$15</f>
        <v>15</v>
      </c>
      <c r="BO33" s="113">
        <f>D13S3!$H$16</f>
        <v>4</v>
      </c>
      <c r="BP33" s="113">
        <f>D13S3!$H$17</f>
        <v>7</v>
      </c>
      <c r="BQ33" s="113">
        <f>D13S3!$H$18</f>
        <v>5</v>
      </c>
      <c r="BR33" s="113">
        <f>D13S3!$H$19</f>
        <v>0</v>
      </c>
      <c r="BS33" s="113">
        <f>D13S3!$H$20</f>
        <v>0</v>
      </c>
      <c r="BT33" s="113">
        <f>D13S3!$H$21</f>
        <v>0</v>
      </c>
      <c r="BU33" s="113">
        <f>COUNTA( D13S3!$B$24:$B$30)</f>
        <v>6</v>
      </c>
      <c r="BV33" s="113">
        <f>COUNTIF(D13S3!$F$24:$F$30,"Yes")+COUNTIF(D13S3!$F$24:$F$30,"""")+COUNTIF(D13S3!$F$24:$F$30,"'")</f>
        <v>6</v>
      </c>
      <c r="BW33" s="113">
        <f>COUNTIF(D13S3!$F$24:$F$30,"Maybe")+COUNTIF(D13S3!$F$24:$F$30,"May be")</f>
        <v>0</v>
      </c>
      <c r="BX33" s="113">
        <f>COUNTIF( D13S3!$F$24:$F$30,"No")</f>
        <v>0</v>
      </c>
      <c r="BY33" s="190" t="str">
        <f>IF(AS128=0,"",AV33/AS128)</f>
        <v/>
      </c>
      <c r="BZ33" s="190" t="str">
        <f>IF(AS128=0,"",AW33/AS128)</f>
        <v/>
      </c>
      <c r="CA33" s="190" t="str">
        <f>IF(AS128=0,"",AX33/AS128)</f>
        <v/>
      </c>
      <c r="CB33" s="190" t="str">
        <f>IF(AS128=0,"",AY33/AS128)</f>
        <v/>
      </c>
      <c r="CC33" s="190" t="str">
        <f>IF(AS128=0,"",AZ33/AS128)</f>
        <v/>
      </c>
      <c r="CD33" s="113">
        <f t="shared" si="11"/>
        <v>9.615384615384615</v>
      </c>
      <c r="CE33" s="113">
        <f t="shared" si="13"/>
        <v>2.6</v>
      </c>
      <c r="CF33" s="113" t="str">
        <f t="shared" si="14"/>
        <v>Reason to use: Have Trust in Bayer</v>
      </c>
      <c r="CG33" s="135" t="str">
        <f t="shared" si="15"/>
        <v>Reason Not to Use: Price Too High</v>
      </c>
      <c r="CH33" s="104" t="str">
        <f ca="1">IFERROR(_xludf.TEXTJOIN(", ",TRUE,INDIRECT(AE33&amp;"!$G$24:$G$30")),"")</f>
        <v/>
      </c>
    </row>
    <row r="34" spans="1:86">
      <c r="A34" s="20">
        <v>14</v>
      </c>
      <c r="B34" s="85" t="s">
        <v>128</v>
      </c>
      <c r="C34" s="26" t="s">
        <v>129</v>
      </c>
      <c r="D34" s="22">
        <v>46000</v>
      </c>
      <c r="E34" s="86" t="str">
        <f>+TEXT(D34,"DDD")</f>
        <v>Tue</v>
      </c>
      <c r="F34" s="111" t="str">
        <f>+D14S1!B$4</f>
        <v>Jharoola</v>
      </c>
      <c r="G34" s="91"/>
      <c r="H34" s="91"/>
      <c r="I34" s="91"/>
      <c r="J34" s="223">
        <f>[1]RAW!G34</f>
        <v>165</v>
      </c>
      <c r="K34" s="204">
        <f>[1]RAW!H34</f>
        <v>2.75</v>
      </c>
      <c r="L34" s="204">
        <f>[1]RAW!I34</f>
        <v>4000.5</v>
      </c>
      <c r="M34" s="205">
        <f>[1]RAW!J34</f>
        <v>0</v>
      </c>
      <c r="N34" s="205">
        <f>[1]RAW!K34</f>
        <v>11</v>
      </c>
      <c r="O34" s="208">
        <f>[1]RAW!L34</f>
        <v>16.486060500000001</v>
      </c>
      <c r="P34" s="207">
        <f>[1]RAW!M34</f>
        <v>123.63</v>
      </c>
      <c r="Q34" s="207">
        <f>[1]RAW!N34</f>
        <v>-41.370000000000005</v>
      </c>
      <c r="R34" s="148">
        <f>[1]RAW!O34</f>
        <v>2609.6</v>
      </c>
      <c r="S34" s="148">
        <f>[1]RAW!P34</f>
        <v>227.7999999999999</v>
      </c>
      <c r="T34" s="208">
        <f>[1]RAW!Q34</f>
        <v>82.48968878890139</v>
      </c>
      <c r="U34" s="208">
        <f>[1]RAW!R34</f>
        <v>2000</v>
      </c>
      <c r="V34" s="149">
        <f>[1]RAW!S34</f>
        <v>2990.4973090909089</v>
      </c>
      <c r="W34" s="149">
        <f>[1]RAW!T34</f>
        <v>34674.458399486168</v>
      </c>
      <c r="X34" s="208">
        <f>[1]RAW!U34</f>
        <v>7.4990626171728536</v>
      </c>
      <c r="Y34" s="238">
        <f>[1]RAW!V34</f>
        <v>11.239090909090908</v>
      </c>
      <c r="Z34" s="240">
        <f>[1]RAW!W34</f>
        <v>11</v>
      </c>
      <c r="AA34" s="175">
        <f>[1]RAW!X34</f>
        <v>0</v>
      </c>
      <c r="AB34" s="208">
        <f>[1]RAW!Y34</f>
        <v>266.7</v>
      </c>
      <c r="AC34" s="208" t="str">
        <f>[1]RAW!Z34</f>
        <v>OK</v>
      </c>
      <c r="AD34" s="208" t="str">
        <f>[1]RAW!AA34</f>
        <v>Exp:11.0 km/L | Act:16.5 km/L [■■■■■■■■■■] +5.5 km/L</v>
      </c>
      <c r="AE34" s="104" t="s">
        <v>225</v>
      </c>
      <c r="AF34" s="116">
        <f>D14S1!$F$1</f>
        <v>46000</v>
      </c>
      <c r="AG34" s="104">
        <f>D14S1!$H$1</f>
        <v>14</v>
      </c>
      <c r="AH34" s="104">
        <f>D14S1!$D$79</f>
        <v>0</v>
      </c>
      <c r="AI34" s="104">
        <f>D14S1!$F$79</f>
        <v>0</v>
      </c>
      <c r="AJ34" s="104" t="str">
        <f>D14S1!$D$4</f>
        <v>Malik Sajid</v>
      </c>
      <c r="AK34" s="104" t="str">
        <f>D14S1!$E$4</f>
        <v xml:space="preserve"> 0300-5196990</v>
      </c>
      <c r="AL34" s="104" t="str">
        <f>D14S1!$F$4</f>
        <v>M. Naved, Lajpal Traders</v>
      </c>
      <c r="AM34" s="104" t="str">
        <f t="shared" si="12"/>
        <v>M. Naved</v>
      </c>
      <c r="AN34" s="104">
        <f>D14S1!$G$4</f>
        <v>3457289040</v>
      </c>
      <c r="AO34" s="104">
        <f>D14S1!$D$2</f>
        <v>0</v>
      </c>
      <c r="AP34" s="118" t="str">
        <f>D14S1!$B$4</f>
        <v>Jharoola</v>
      </c>
      <c r="AQ34" s="104" t="str">
        <f>D14S1!$H$4</f>
        <v>31°55'02.4"N 72°21'48.1"E</v>
      </c>
      <c r="AR34" s="104" t="str">
        <f>D14S1!$C$4</f>
        <v>Sargodha</v>
      </c>
      <c r="AS34" s="104">
        <f>D14S1!$C$6</f>
        <v>44</v>
      </c>
      <c r="AT34" s="104">
        <f>D14S1!$E$6</f>
        <v>44</v>
      </c>
      <c r="AU34" s="104">
        <f>D14S1!$H$6</f>
        <v>336</v>
      </c>
      <c r="AV34" s="104">
        <f>D14S1!$C$7</f>
        <v>33</v>
      </c>
      <c r="AW34" s="104">
        <f>D14S1!$E$7</f>
        <v>29</v>
      </c>
      <c r="AX34" s="104">
        <f>D14S1!$H$7</f>
        <v>41</v>
      </c>
      <c r="AY34" s="104">
        <f>D14S1!$C$8</f>
        <v>3</v>
      </c>
      <c r="AZ34" s="104">
        <f>D14S1!$E$8</f>
        <v>0</v>
      </c>
      <c r="BA34" s="104">
        <f>D14S1!$H$8</f>
        <v>326</v>
      </c>
      <c r="BB34" s="104">
        <f>D14S1!$B$11</f>
        <v>3</v>
      </c>
      <c r="BC34" s="104">
        <f>D14S1!$C$11</f>
        <v>2</v>
      </c>
      <c r="BD34" s="104">
        <f>D14S1!$D$11</f>
        <v>3</v>
      </c>
      <c r="BE34" s="104">
        <f>D14S1!$E$11</f>
        <v>3</v>
      </c>
      <c r="BF34" s="104">
        <f>D14S1!$F$11</f>
        <v>2</v>
      </c>
      <c r="BG34" s="104">
        <f>D14S1!$D$15</f>
        <v>25</v>
      </c>
      <c r="BH34" s="104">
        <f>D14S1!$D$16</f>
        <v>27</v>
      </c>
      <c r="BI34" s="104">
        <f>D14S1!$D$17</f>
        <v>29</v>
      </c>
      <c r="BJ34" s="104">
        <f>D14S1!$D$18</f>
        <v>28</v>
      </c>
      <c r="BK34" s="104">
        <f>D14S1!$D$19</f>
        <v>0</v>
      </c>
      <c r="BL34" s="104">
        <f>D14S1!$D$20</f>
        <v>0</v>
      </c>
      <c r="BM34" s="104">
        <f>D14S1!$D$21</f>
        <v>0</v>
      </c>
      <c r="BN34" s="104">
        <f>D14S1!$H$15</f>
        <v>30</v>
      </c>
      <c r="BO34" s="104">
        <f>D14S1!$H$16</f>
        <v>15</v>
      </c>
      <c r="BP34" s="104">
        <f>D14S1!$H$17</f>
        <v>10</v>
      </c>
      <c r="BQ34" s="104">
        <f>D14S1!$H$18</f>
        <v>5</v>
      </c>
      <c r="BR34" s="104">
        <f>D14S1!$H$19</f>
        <v>0</v>
      </c>
      <c r="BS34" s="104">
        <f>D14S1!$H$20</f>
        <v>0</v>
      </c>
      <c r="BT34" s="104">
        <f>D14S1!$H$21</f>
        <v>0</v>
      </c>
      <c r="BU34" s="104">
        <f>COUNTA( D14S1!$B$24:$B$30)</f>
        <v>6</v>
      </c>
      <c r="BV34" s="104">
        <f>COUNTIF(D14S1!$F$24:$F$30,"Yes")+COUNTIF(D14S1!$F$24:$F$30,"""")+COUNTIF(D14S1!$F$24:$F$30,"'")</f>
        <v>6</v>
      </c>
      <c r="BW34" s="104">
        <f>COUNTIF(D14S1!$F$24:$F$30,"Maybe")+COUNTIF(D14S1!$F$24:$F$30,"May be")</f>
        <v>0</v>
      </c>
      <c r="BX34" s="104">
        <f>COUNTIF( D14S1!$F$24:$F$30,"No")</f>
        <v>0</v>
      </c>
      <c r="BY34" s="190">
        <f t="shared" ref="BY34:BY43" si="16">IF(AS34=0,"",AV34/AS34)</f>
        <v>0.75</v>
      </c>
      <c r="BZ34" s="190">
        <f t="shared" ref="BZ34:BZ43" si="17">IF(AS34=0,"",AW34/AS34)</f>
        <v>0.65909090909090906</v>
      </c>
      <c r="CA34" s="190">
        <f t="shared" ref="CA34:CA43" si="18">IF(AS34=0,"",AX34/AS34)</f>
        <v>0.93181818181818177</v>
      </c>
      <c r="CB34" s="190">
        <f t="shared" ref="CB34:CB43" si="19">IF(AS34=0,"",AY34/AS34)</f>
        <v>6.8181818181818177E-2</v>
      </c>
      <c r="CC34" s="190">
        <f t="shared" ref="CC34:CC43" si="20">IF(AS34=0,"",AZ34/AS34)</f>
        <v>0</v>
      </c>
      <c r="CD34" s="104">
        <f t="shared" si="11"/>
        <v>7.4090909090909092</v>
      </c>
      <c r="CE34" s="104">
        <f t="shared" si="13"/>
        <v>2.6</v>
      </c>
      <c r="CF34" s="104" t="str">
        <f t="shared" si="14"/>
        <v>Reason to use: Have Trust in Bayer</v>
      </c>
      <c r="CG34" s="104" t="str">
        <f t="shared" si="15"/>
        <v>Reason Not to Use: Price Too High</v>
      </c>
      <c r="CH34" s="104" t="str">
        <f ca="1">IFERROR(_xludf.TEXTJOIN(", ",TRUE,INDIRECT(AE34&amp;"!$G$24:$G$30")),"")</f>
        <v/>
      </c>
    </row>
    <row r="35" spans="1:86" ht="26" customHeight="1">
      <c r="A35" s="87"/>
      <c r="F35" s="111" t="str">
        <f>D14S2!B$4</f>
        <v>Habib pur Kangrra</v>
      </c>
      <c r="J35" s="226">
        <f>[1]RAW!G35</f>
        <v>0</v>
      </c>
      <c r="K35" s="198" t="str">
        <f>[1]RAW!H35</f>
        <v/>
      </c>
      <c r="L35" s="157" t="str">
        <f>[1]RAW!I35</f>
        <v/>
      </c>
      <c r="M35" s="198">
        <f>[1]RAW!J35</f>
        <v>0</v>
      </c>
      <c r="N35" s="198">
        <f>[1]RAW!K35</f>
        <v>11</v>
      </c>
      <c r="O35" s="207" t="str">
        <f>[1]RAW!L35</f>
        <v/>
      </c>
      <c r="P35" s="149">
        <f>[1]RAW!M35</f>
        <v>11.23</v>
      </c>
      <c r="Q35" s="149" t="str">
        <f>[1]RAW!N35</f>
        <v/>
      </c>
      <c r="R35" s="149">
        <f>[1]RAW!O35</f>
        <v>0</v>
      </c>
      <c r="S35" s="149" t="str">
        <f>[1]RAW!P35</f>
        <v/>
      </c>
      <c r="T35" s="159" t="str">
        <f>[1]RAW!Q35</f>
        <v/>
      </c>
      <c r="U35" s="207">
        <f>[1]RAW!R35</f>
        <v>0</v>
      </c>
      <c r="V35" s="149">
        <f>[1]RAW!S35</f>
        <v>271.64349090909093</v>
      </c>
      <c r="W35" s="149">
        <f>[1]RAW!T35</f>
        <v>34402.814908577078</v>
      </c>
      <c r="X35" s="207" t="str">
        <f>[1]RAW!U35</f>
        <v/>
      </c>
      <c r="Y35" s="240">
        <f>[1]RAW!V35</f>
        <v>1.020909090909091</v>
      </c>
      <c r="Z35" s="240">
        <f>[1]RAW!W35</f>
        <v>11</v>
      </c>
      <c r="AA35" s="175">
        <f>[1]RAW!X35</f>
        <v>0</v>
      </c>
      <c r="AB35" s="207">
        <f>[1]RAW!Y35</f>
        <v>0</v>
      </c>
      <c r="AC35" s="207" t="str">
        <f>[1]RAW!Z35</f>
        <v>Over Fuel</v>
      </c>
      <c r="AD35" s="207" t="str">
        <f>[1]RAW!AA35</f>
        <v/>
      </c>
      <c r="AE35" s="104" t="s">
        <v>226</v>
      </c>
      <c r="AF35" s="116">
        <f>D14S2!$F$1</f>
        <v>46000</v>
      </c>
      <c r="AG35" s="104">
        <f>D14S2!$H$1</f>
        <v>14</v>
      </c>
      <c r="AH35" s="104" t="str">
        <f>D14S2!$D$70</f>
        <v>Syed Asim Murtaza</v>
      </c>
      <c r="AI35" s="104" t="str">
        <f>D14S2!$F$70</f>
        <v>0342-5128639</v>
      </c>
      <c r="AJ35" s="104" t="str">
        <f>D14S2!$D$4</f>
        <v>M. IRFAN</v>
      </c>
      <c r="AK35" s="104" t="str">
        <f>D14S2!$E$4</f>
        <v xml:space="preserve"> 0302-7038789</v>
      </c>
      <c r="AL35" s="104" t="str">
        <f>D14S2!$F$4</f>
        <v>M. Nsveed, Lajpal Traders</v>
      </c>
      <c r="AM35" s="104" t="str">
        <f t="shared" si="12"/>
        <v>M. Nsveed</v>
      </c>
      <c r="AN35" s="104" t="str">
        <f>D14S2!$G$4</f>
        <v>0345-7289040</v>
      </c>
      <c r="AO35" s="104">
        <f>D14S2!$D$2</f>
        <v>0</v>
      </c>
      <c r="AP35" s="118" t="str">
        <f>D14S2!$B$4</f>
        <v>Habib pur Kangrra</v>
      </c>
      <c r="AQ35" s="104" t="str">
        <f>D14S2!$H$4</f>
        <v>31°58'50.9"N 72°27'50.2"E</v>
      </c>
      <c r="AR35" s="104" t="str">
        <f>D14S2!$C$4</f>
        <v>Sargodha</v>
      </c>
      <c r="AS35" s="104">
        <f>D14S2!$C$6</f>
        <v>41</v>
      </c>
      <c r="AT35" s="104">
        <f>D14S2!$E$6</f>
        <v>41</v>
      </c>
      <c r="AU35" s="104">
        <f>D14S2!$H$6</f>
        <v>239</v>
      </c>
      <c r="AV35" s="104">
        <f>D14S2!$C$7</f>
        <v>35</v>
      </c>
      <c r="AW35" s="104">
        <f>D14S2!$E$7</f>
        <v>34</v>
      </c>
      <c r="AX35" s="104">
        <f>D14S2!$H$7</f>
        <v>40</v>
      </c>
      <c r="AY35" s="104">
        <f>D14S2!$C$8</f>
        <v>0</v>
      </c>
      <c r="AZ35" s="104">
        <f>D14S2!$E$8</f>
        <v>0</v>
      </c>
      <c r="BA35" s="104">
        <f>D14S2!$H$8</f>
        <v>234</v>
      </c>
      <c r="BB35" s="104">
        <f>D14S2!$B$11</f>
        <v>3</v>
      </c>
      <c r="BC35" s="104">
        <f>D14S2!$C$11</f>
        <v>3</v>
      </c>
      <c r="BD35" s="104">
        <f>D14S2!$D$11</f>
        <v>3</v>
      </c>
      <c r="BE35" s="104">
        <f>D14S2!$E$11</f>
        <v>2</v>
      </c>
      <c r="BF35" s="104">
        <f>D14S2!$F$11</f>
        <v>3</v>
      </c>
      <c r="BG35" s="104">
        <f>D14S2!$D$15</f>
        <v>28</v>
      </c>
      <c r="BH35" s="104">
        <f>D14S2!$D$16</f>
        <v>32</v>
      </c>
      <c r="BI35" s="104">
        <f>D14S2!$D$17</f>
        <v>30</v>
      </c>
      <c r="BJ35" s="104">
        <f>D14S2!$D$18</f>
        <v>0</v>
      </c>
      <c r="BK35" s="104">
        <f>D14S2!$D$19</f>
        <v>0</v>
      </c>
      <c r="BL35" s="104">
        <f>D14S2!$D$20</f>
        <v>0</v>
      </c>
      <c r="BM35" s="104">
        <f>D14S2!$D$21</f>
        <v>0</v>
      </c>
      <c r="BN35" s="104">
        <f>D14S2!$H$15</f>
        <v>22</v>
      </c>
      <c r="BO35" s="104">
        <f>D14S2!$H$16</f>
        <v>7</v>
      </c>
      <c r="BP35" s="104">
        <f>D14S2!$H$17</f>
        <v>5</v>
      </c>
      <c r="BQ35" s="104">
        <f>D14S2!$H$18</f>
        <v>10</v>
      </c>
      <c r="BR35" s="104">
        <f>D14S2!$H$19</f>
        <v>0</v>
      </c>
      <c r="BS35" s="104">
        <f>D14S2!$H$20</f>
        <v>0</v>
      </c>
      <c r="BT35" s="104">
        <f>D14S2!$H$21</f>
        <v>0</v>
      </c>
      <c r="BU35" s="104">
        <f>COUNTA( D14S2!$B$24:$B$30)</f>
        <v>7</v>
      </c>
      <c r="BV35" s="104">
        <f>COUNTIF(D14S2!$G$24:$G$30,"Yes")+COUNTIF(D14S2!$G$24:$G$30,"""")+COUNTIF(D14S2!$G$24:$G$30,"'")</f>
        <v>0</v>
      </c>
      <c r="BW35" s="104">
        <f>COUNTIF(D14S2!$G$24:$G$30,"Maybe")+COUNTIF(D14S2!$G$24:$G$30,"May be")</f>
        <v>0</v>
      </c>
      <c r="BX35" s="104">
        <f>COUNTIF( D14S2!$G$24:$G$30,"No")</f>
        <v>0</v>
      </c>
      <c r="BY35" s="190">
        <f t="shared" si="16"/>
        <v>0.85365853658536583</v>
      </c>
      <c r="BZ35" s="190">
        <f t="shared" si="17"/>
        <v>0.82926829268292679</v>
      </c>
      <c r="CA35" s="190">
        <f t="shared" si="18"/>
        <v>0.97560975609756095</v>
      </c>
      <c r="CB35" s="190">
        <f t="shared" si="19"/>
        <v>0</v>
      </c>
      <c r="CC35" s="190">
        <f t="shared" si="20"/>
        <v>0</v>
      </c>
      <c r="CD35" s="104">
        <f t="shared" si="11"/>
        <v>5.7073170731707314</v>
      </c>
      <c r="CE35" s="104">
        <f t="shared" si="13"/>
        <v>2.8</v>
      </c>
      <c r="CF35" s="104" t="str">
        <f t="shared" si="14"/>
        <v>Reason to Use: Safe on Crop</v>
      </c>
      <c r="CG35" s="104" t="str">
        <f t="shared" si="15"/>
        <v>Reason Not to Use: Price Too High</v>
      </c>
      <c r="CH35" s="104" t="str">
        <f ca="1">IFERROR(_xludf.TEXTJOIN(", ",TRUE,INDIRECT(AE35&amp;"!$G$24:$G$30")),"")</f>
        <v/>
      </c>
    </row>
    <row r="36" spans="1:86" ht="26" customHeight="1">
      <c r="A36" s="89"/>
      <c r="B36" s="90"/>
      <c r="C36" s="90"/>
      <c r="D36" s="90"/>
      <c r="E36" s="90"/>
      <c r="F36" s="114" t="str">
        <f>D14S3!B$4</f>
        <v>ChakrraLa</v>
      </c>
      <c r="G36" s="90"/>
      <c r="H36" s="90"/>
      <c r="I36" s="90"/>
      <c r="J36" s="227">
        <f>[1]RAW!G36</f>
        <v>0</v>
      </c>
      <c r="K36" s="214" t="str">
        <f>[1]RAW!H36</f>
        <v/>
      </c>
      <c r="L36" s="158" t="str">
        <f>[1]RAW!I36</f>
        <v/>
      </c>
      <c r="M36" s="214">
        <f>[1]RAW!J36</f>
        <v>0</v>
      </c>
      <c r="N36" s="214">
        <f>[1]RAW!K36</f>
        <v>11</v>
      </c>
      <c r="O36" s="215" t="str">
        <f>[1]RAW!L36</f>
        <v/>
      </c>
      <c r="P36" s="150">
        <f>[1]RAW!M36</f>
        <v>12.6</v>
      </c>
      <c r="Q36" s="150" t="str">
        <f>[1]RAW!N36</f>
        <v/>
      </c>
      <c r="R36" s="150">
        <f>[1]RAW!O36</f>
        <v>0</v>
      </c>
      <c r="S36" s="150" t="str">
        <f>[1]RAW!P36</f>
        <v/>
      </c>
      <c r="T36" s="216" t="str">
        <f>[1]RAW!Q36</f>
        <v/>
      </c>
      <c r="U36" s="215">
        <f>[1]RAW!R36</f>
        <v>0</v>
      </c>
      <c r="V36" s="150">
        <f>[1]RAW!S36</f>
        <v>304.78254545454547</v>
      </c>
      <c r="W36" s="150">
        <f>[1]RAW!T36</f>
        <v>34098.032363122533</v>
      </c>
      <c r="X36" s="215" t="str">
        <f>[1]RAW!U36</f>
        <v/>
      </c>
      <c r="Y36" s="243">
        <f>[1]RAW!V36</f>
        <v>1.1454545454545455</v>
      </c>
      <c r="Z36" s="240">
        <f>[1]RAW!W36</f>
        <v>11</v>
      </c>
      <c r="AA36" s="175">
        <f>[1]RAW!X36</f>
        <v>0</v>
      </c>
      <c r="AB36" s="215">
        <f>[1]RAW!Y36</f>
        <v>0</v>
      </c>
      <c r="AC36" s="215" t="str">
        <f>[1]RAW!Z36</f>
        <v>Over Fuel</v>
      </c>
      <c r="AD36" s="215" t="str">
        <f>[1]RAW!AA36</f>
        <v/>
      </c>
      <c r="AE36" s="104" t="s">
        <v>227</v>
      </c>
      <c r="AF36" s="116">
        <f>D14S3!$F$1</f>
        <v>46000</v>
      </c>
      <c r="AG36" s="104">
        <f>D14S3!$H$1</f>
        <v>14</v>
      </c>
      <c r="AH36" s="104" t="str">
        <f>D14S3!$D$70</f>
        <v>Mubashir Siddiqui</v>
      </c>
      <c r="AI36" s="104" t="str">
        <f>D14S3!$F$70</f>
        <v>0345-1718611</v>
      </c>
      <c r="AJ36" s="104" t="str">
        <f>D14S3!$D$4</f>
        <v>Arshad</v>
      </c>
      <c r="AK36" s="104" t="str">
        <f>D14S3!$E$4</f>
        <v xml:space="preserve"> 0346-3825513</v>
      </c>
      <c r="AL36" s="104" t="str">
        <f>D14S3!$F$4</f>
        <v>Zaheer Abbas, M. Khan Zarai Markez</v>
      </c>
      <c r="AM36" s="104" t="str">
        <f t="shared" si="12"/>
        <v>Zaheer Abbas</v>
      </c>
      <c r="AN36" s="104" t="str">
        <f>D14S3!$G$4</f>
        <v>0345-1718570</v>
      </c>
      <c r="AO36" s="104">
        <f>D14S3!$D$2</f>
        <v>0</v>
      </c>
      <c r="AP36" s="118" t="str">
        <f>D14S3!$B$4</f>
        <v>ChakrraLa</v>
      </c>
      <c r="AQ36" s="104" t="str">
        <f>D14S3!$H$4</f>
        <v>32°05'48.7"N 72°22'20.7"E</v>
      </c>
      <c r="AR36" s="104" t="str">
        <f>D14S3!$C$4</f>
        <v>Sargodha</v>
      </c>
      <c r="AS36" s="104">
        <f>D14S3!$C$6</f>
        <v>31</v>
      </c>
      <c r="AT36" s="104">
        <f>D14S3!$E$6</f>
        <v>31</v>
      </c>
      <c r="AU36" s="104">
        <f>D14S3!$H$6</f>
        <v>945</v>
      </c>
      <c r="AV36" s="104">
        <f>D14S3!$C$7</f>
        <v>15</v>
      </c>
      <c r="AW36" s="104">
        <f>D14S3!$E$7</f>
        <v>14</v>
      </c>
      <c r="AX36" s="104">
        <f>D14S3!$H$7</f>
        <v>25</v>
      </c>
      <c r="AY36" s="104">
        <f>D14S3!$C$8</f>
        <v>6</v>
      </c>
      <c r="AZ36" s="104">
        <f>D14S3!$E$8</f>
        <v>0</v>
      </c>
      <c r="BA36" s="104">
        <f>D14S3!$H$8</f>
        <v>911</v>
      </c>
      <c r="BB36" s="104">
        <f>D14S3!$B$11</f>
        <v>2</v>
      </c>
      <c r="BC36" s="104">
        <f>D14S3!$C$11</f>
        <v>3</v>
      </c>
      <c r="BD36" s="104">
        <f>D14S3!$D$11</f>
        <v>3</v>
      </c>
      <c r="BE36" s="104">
        <f>D14S3!$E$11</f>
        <v>2</v>
      </c>
      <c r="BF36" s="104">
        <f>D14S3!$F$11</f>
        <v>3</v>
      </c>
      <c r="BG36" s="104">
        <f>D14S3!$D$15</f>
        <v>12</v>
      </c>
      <c r="BH36" s="104">
        <f>D14S3!$D$16</f>
        <v>14</v>
      </c>
      <c r="BI36" s="104">
        <f>D14S3!$D$17</f>
        <v>14</v>
      </c>
      <c r="BJ36" s="104">
        <f>D14S3!$D$18</f>
        <v>11</v>
      </c>
      <c r="BK36" s="104">
        <f>D14S3!$D$19</f>
        <v>0</v>
      </c>
      <c r="BL36" s="104">
        <f>D14S3!$D$20</f>
        <v>0</v>
      </c>
      <c r="BM36" s="104">
        <f>D14S3!$D$21</f>
        <v>0</v>
      </c>
      <c r="BN36" s="104">
        <f>D14S3!$H$15</f>
        <v>15</v>
      </c>
      <c r="BO36" s="104">
        <f>D14S3!$H$16</f>
        <v>3</v>
      </c>
      <c r="BP36" s="104">
        <f>D14S3!$H$17</f>
        <v>10</v>
      </c>
      <c r="BQ36" s="104">
        <f>D14S3!$H$18</f>
        <v>8</v>
      </c>
      <c r="BR36" s="104">
        <f>D14S3!$H$19</f>
        <v>0</v>
      </c>
      <c r="BS36" s="104">
        <f>D14S3!$H$20</f>
        <v>0</v>
      </c>
      <c r="BT36" s="104">
        <f>D14S3!$H$21</f>
        <v>0</v>
      </c>
      <c r="BU36" s="104">
        <f>COUNTA( D14S3!$B$24:$B$30)</f>
        <v>7</v>
      </c>
      <c r="BV36" s="104">
        <f>COUNTIF(D14S3!$F$24:$F$30,"Yes")+COUNTIF(D14S3!$F$24:$F$30,"""")+COUNTIF(D14S3!$F$24:$F$30,"'")</f>
        <v>7</v>
      </c>
      <c r="BW36" s="104">
        <f>COUNTIF(D14S3!$F$24:$F$30,"Maybe")+COUNTIF(D14S3!$F$24:$F$30,"May be")</f>
        <v>0</v>
      </c>
      <c r="BX36" s="104">
        <f>COUNTIF( D14S3!$F$24:$F$30,"No")</f>
        <v>0</v>
      </c>
      <c r="BY36" s="190">
        <f t="shared" si="16"/>
        <v>0.4838709677419355</v>
      </c>
      <c r="BZ36" s="190">
        <f t="shared" si="17"/>
        <v>0.45161290322580644</v>
      </c>
      <c r="CA36" s="190">
        <f t="shared" si="18"/>
        <v>0.80645161290322576</v>
      </c>
      <c r="CB36" s="190">
        <f t="shared" si="19"/>
        <v>0.19354838709677419</v>
      </c>
      <c r="CC36" s="190">
        <f t="shared" si="20"/>
        <v>0</v>
      </c>
      <c r="CD36" s="104">
        <f t="shared" si="11"/>
        <v>29.387096774193548</v>
      </c>
      <c r="CE36" s="104">
        <f t="shared" si="13"/>
        <v>2.6</v>
      </c>
      <c r="CF36" s="104" t="str">
        <f t="shared" si="14"/>
        <v>Reason to Use: Safe on Crop</v>
      </c>
      <c r="CG36" s="104" t="str">
        <f t="shared" si="15"/>
        <v>Reason Not to Use: Price Too High</v>
      </c>
      <c r="CH36" s="104" t="str">
        <f ca="1">IFERROR(_xludf.TEXTJOIN(", ",TRUE,INDIRECT(AE36&amp;"!$G$24:$G$30")),"")</f>
        <v/>
      </c>
    </row>
    <row r="37" spans="1:86">
      <c r="A37" s="20">
        <v>15</v>
      </c>
      <c r="B37" s="85" t="s">
        <v>129</v>
      </c>
      <c r="C37" s="26" t="s">
        <v>130</v>
      </c>
      <c r="D37" s="22">
        <v>46001</v>
      </c>
      <c r="E37" s="86" t="str">
        <f>+TEXT(D37,"DDD")</f>
        <v>Wed</v>
      </c>
      <c r="F37" s="111" t="str">
        <f>+D15S1!B$4</f>
        <v>Machyana</v>
      </c>
      <c r="G37" s="91"/>
      <c r="H37" s="91"/>
      <c r="I37" s="91"/>
      <c r="J37" s="223">
        <f>[1]RAW!G37</f>
        <v>105</v>
      </c>
      <c r="K37" s="204">
        <f>[1]RAW!H37</f>
        <v>1.75</v>
      </c>
      <c r="L37" s="204">
        <f>[1]RAW!I37</f>
        <v>2539.090909090909</v>
      </c>
      <c r="M37" s="205">
        <f>[1]RAW!J37</f>
        <v>0</v>
      </c>
      <c r="N37" s="205">
        <f>[1]RAW!K37</f>
        <v>11</v>
      </c>
      <c r="O37" s="208">
        <f>[1]RAW!L37</f>
        <v>8.0911880000000007</v>
      </c>
      <c r="P37" s="207">
        <f>[1]RAW!M37</f>
        <v>152.09</v>
      </c>
      <c r="Q37" s="207">
        <f>[1]RAW!N37</f>
        <v>47.09</v>
      </c>
      <c r="R37" s="148">
        <f>[1]RAW!O37</f>
        <v>0</v>
      </c>
      <c r="S37" s="148">
        <f>[1]RAW!P37</f>
        <v>0</v>
      </c>
      <c r="T37" s="208">
        <f>[1]RAW!Q37</f>
        <v>206.76691729323306</v>
      </c>
      <c r="U37" s="208">
        <f>[1]RAW!R37</f>
        <v>5000</v>
      </c>
      <c r="V37" s="149">
        <f>[1]RAW!S37</f>
        <v>3678.9188363636363</v>
      </c>
      <c r="W37" s="149">
        <f>[1]RAW!T37</f>
        <v>35419.113526758898</v>
      </c>
      <c r="X37" s="208">
        <f>[1]RAW!U37</f>
        <v>18.796992481203006</v>
      </c>
      <c r="Y37" s="238">
        <f>[1]RAW!V37</f>
        <v>13.826363636363636</v>
      </c>
      <c r="Z37" s="240">
        <f>[1]RAW!W37</f>
        <v>11</v>
      </c>
      <c r="AA37" s="175">
        <f>[1]RAW!X37</f>
        <v>0</v>
      </c>
      <c r="AB37" s="208">
        <f>[1]RAW!Y37</f>
        <v>266</v>
      </c>
      <c r="AC37" s="208" t="str">
        <f>[1]RAW!Z37</f>
        <v>Over Fuel</v>
      </c>
      <c r="AD37" s="208" t="str">
        <f>[1]RAW!AA37</f>
        <v>Exp:11.0 km/L | Act:8.1 km/L [■■■■■■■···] -2.9 km/L</v>
      </c>
      <c r="AE37" s="126" t="s">
        <v>228</v>
      </c>
      <c r="AF37" s="127">
        <f>D15S1!$F$1</f>
        <v>46001</v>
      </c>
      <c r="AG37" s="112">
        <f>D15S1!$H$1</f>
        <v>15</v>
      </c>
      <c r="AH37" s="112">
        <f>D15S1!$D$69</f>
        <v>0</v>
      </c>
      <c r="AI37" s="112">
        <f>D15S1!$F$69</f>
        <v>0</v>
      </c>
      <c r="AJ37" s="112" t="str">
        <f>D15S1!$D$4</f>
        <v>Ziaullah Babar</v>
      </c>
      <c r="AK37" s="112" t="str">
        <f>D15S1!$E$4</f>
        <v xml:space="preserve"> 0347-6116938</v>
      </c>
      <c r="AL37" s="112">
        <f>D15S1!$F$4</f>
        <v>0</v>
      </c>
      <c r="AM37" s="112" t="str">
        <f t="shared" si="12"/>
        <v xml:space="preserve"> </v>
      </c>
      <c r="AN37" s="112">
        <f>D15S1!$G$4</f>
        <v>0</v>
      </c>
      <c r="AO37" s="112">
        <f>D15S1!$D$2</f>
        <v>0</v>
      </c>
      <c r="AP37" s="128" t="str">
        <f>D15S1!$B$4</f>
        <v>Machyana</v>
      </c>
      <c r="AQ37" s="112" t="str">
        <f>D15S1!$H$4</f>
        <v>32°34'08.1"N 73°57'09.3"E</v>
      </c>
      <c r="AR37" s="112" t="str">
        <f>D15S1!$C$4</f>
        <v>Phalia</v>
      </c>
      <c r="AS37" s="112">
        <f>D15S1!$C$6</f>
        <v>28</v>
      </c>
      <c r="AT37" s="112">
        <f>D15S1!$E$6</f>
        <v>28</v>
      </c>
      <c r="AU37" s="112">
        <f>D15S1!$H$6</f>
        <v>157</v>
      </c>
      <c r="AV37" s="112">
        <f>D15S1!$C$7</f>
        <v>23</v>
      </c>
      <c r="AW37" s="112">
        <f>D15S1!$E$7</f>
        <v>20</v>
      </c>
      <c r="AX37" s="112">
        <f>D15S1!$H$7</f>
        <v>25</v>
      </c>
      <c r="AY37" s="112">
        <f>D15S1!$C$8</f>
        <v>3</v>
      </c>
      <c r="AZ37" s="112">
        <f>D15S1!$E$8</f>
        <v>0</v>
      </c>
      <c r="BA37" s="112">
        <f>D15S1!$H$8</f>
        <v>140</v>
      </c>
      <c r="BB37" s="112">
        <f>D15S1!$B$11</f>
        <v>3</v>
      </c>
      <c r="BC37" s="112">
        <f>D15S1!$C$11</f>
        <v>2</v>
      </c>
      <c r="BD37" s="112">
        <f>D15S1!$D$11</f>
        <v>3</v>
      </c>
      <c r="BE37" s="112">
        <f>D15S1!$E$11</f>
        <v>3</v>
      </c>
      <c r="BF37" s="112">
        <f>D15S1!$F$11</f>
        <v>3</v>
      </c>
      <c r="BG37" s="112">
        <f>D15S1!$D$15</f>
        <v>17</v>
      </c>
      <c r="BH37" s="112">
        <f>D15S1!$D$16</f>
        <v>20</v>
      </c>
      <c r="BI37" s="112">
        <f>D15S1!$D$17</f>
        <v>25</v>
      </c>
      <c r="BJ37" s="112">
        <f>D15S1!$D$18</f>
        <v>18</v>
      </c>
      <c r="BK37" s="112">
        <f>D15S1!$D$19</f>
        <v>0</v>
      </c>
      <c r="BL37" s="112">
        <f>D15S1!$D$20</f>
        <v>0</v>
      </c>
      <c r="BM37" s="112">
        <f>D15S1!$D$21</f>
        <v>0</v>
      </c>
      <c r="BN37" s="112">
        <f>D15S1!$H$15</f>
        <v>22</v>
      </c>
      <c r="BO37" s="112">
        <f>D15S1!$H$16</f>
        <v>5</v>
      </c>
      <c r="BP37" s="112">
        <f>D15S1!$H$17</f>
        <v>2</v>
      </c>
      <c r="BQ37" s="112">
        <f>D15S1!$H$18</f>
        <v>7</v>
      </c>
      <c r="BR37" s="112">
        <f>D15S1!$H$19</f>
        <v>0</v>
      </c>
      <c r="BS37" s="112">
        <f>D15S1!$H$20</f>
        <v>0</v>
      </c>
      <c r="BT37" s="112">
        <f>D15S1!$H$21</f>
        <v>0</v>
      </c>
      <c r="BU37" s="112">
        <f>COUNTA( D15S1!$B$24:$B$30)</f>
        <v>6</v>
      </c>
      <c r="BV37" s="112">
        <f>COUNTIF(D15S1!$F$24:$F$30,"Yes")+COUNTIF(D15S1!$F$24:$F$30,"""")+COUNTIF(D15S1!$F$24:$F$30,"'")</f>
        <v>6</v>
      </c>
      <c r="BW37" s="112">
        <f>COUNTIF(D15S1!$F$24:$F$30,"Maybe")+COUNTIF(D15S1!$F$24:$F$30,"May be")</f>
        <v>0</v>
      </c>
      <c r="BX37" s="112">
        <f>COUNTIF( D15S1!$F$24:$F$30,"No")</f>
        <v>0</v>
      </c>
      <c r="BY37" s="190">
        <f t="shared" si="16"/>
        <v>0.8214285714285714</v>
      </c>
      <c r="BZ37" s="190">
        <f t="shared" si="17"/>
        <v>0.7142857142857143</v>
      </c>
      <c r="CA37" s="190">
        <f t="shared" si="18"/>
        <v>0.8928571428571429</v>
      </c>
      <c r="CB37" s="190">
        <f t="shared" si="19"/>
        <v>0.10714285714285714</v>
      </c>
      <c r="CC37" s="190">
        <f t="shared" si="20"/>
        <v>0</v>
      </c>
      <c r="CD37" s="112">
        <f t="shared" si="11"/>
        <v>5</v>
      </c>
      <c r="CE37" s="112">
        <f t="shared" si="13"/>
        <v>2.8</v>
      </c>
      <c r="CF37" s="112" t="str">
        <f t="shared" si="14"/>
        <v>Reason to use: Have Trust in Bayer</v>
      </c>
      <c r="CG37" s="129" t="str">
        <f t="shared" si="15"/>
        <v>Reason Not to Use: Price Too High</v>
      </c>
      <c r="CH37" s="104" t="str">
        <f ca="1">IFERROR(_xludf.TEXTJOIN(", ",TRUE,INDIRECT(AE37&amp;"!$G$24:$G$30")),"")</f>
        <v/>
      </c>
    </row>
    <row r="38" spans="1:86" ht="26" customHeight="1">
      <c r="A38" s="87"/>
      <c r="F38" s="111" t="str">
        <f>D15S2!B$4</f>
        <v>Sheikh Pur</v>
      </c>
      <c r="J38" s="226">
        <f>[1]RAW!G38</f>
        <v>0</v>
      </c>
      <c r="K38" s="198" t="str">
        <f>[1]RAW!H38</f>
        <v/>
      </c>
      <c r="L38" s="157" t="str">
        <f>[1]RAW!I38</f>
        <v/>
      </c>
      <c r="M38" s="198">
        <f>[1]RAW!J38</f>
        <v>0</v>
      </c>
      <c r="N38" s="198">
        <f>[1]RAW!K38</f>
        <v>11</v>
      </c>
      <c r="O38" s="207" t="str">
        <f>[1]RAW!L38</f>
        <v/>
      </c>
      <c r="P38" s="149">
        <f>[1]RAW!M38</f>
        <v>20.079999999999998</v>
      </c>
      <c r="Q38" s="149" t="str">
        <f>[1]RAW!N38</f>
        <v/>
      </c>
      <c r="R38" s="149">
        <f>[1]RAW!O38</f>
        <v>0</v>
      </c>
      <c r="S38" s="149" t="str">
        <f>[1]RAW!P38</f>
        <v/>
      </c>
      <c r="T38" s="159" t="str">
        <f>[1]RAW!Q38</f>
        <v/>
      </c>
      <c r="U38" s="207">
        <f>[1]RAW!R38</f>
        <v>0</v>
      </c>
      <c r="V38" s="149">
        <f>[1]RAW!S38</f>
        <v>485.71694545454534</v>
      </c>
      <c r="W38" s="149">
        <f>[1]RAW!T38</f>
        <v>34933.396581304354</v>
      </c>
      <c r="X38" s="207" t="str">
        <f>[1]RAW!U38</f>
        <v/>
      </c>
      <c r="Y38" s="240">
        <f>[1]RAW!V38</f>
        <v>1.8254545454545452</v>
      </c>
      <c r="Z38" s="240">
        <f>[1]RAW!W38</f>
        <v>11</v>
      </c>
      <c r="AA38" s="175">
        <f>[1]RAW!X38</f>
        <v>0</v>
      </c>
      <c r="AB38" s="207">
        <f>[1]RAW!Y38</f>
        <v>0</v>
      </c>
      <c r="AC38" s="207" t="str">
        <f>[1]RAW!Z38</f>
        <v>Over Fuel</v>
      </c>
      <c r="AD38" s="207" t="str">
        <f>[1]RAW!AA38</f>
        <v/>
      </c>
      <c r="AE38" s="130" t="s">
        <v>229</v>
      </c>
      <c r="AF38" s="116">
        <f>D15S2!$F$1</f>
        <v>46001</v>
      </c>
      <c r="AG38" s="104">
        <f>D15S2!$H$1</f>
        <v>15</v>
      </c>
      <c r="AH38" s="104">
        <f>D15S2!$D$69</f>
        <v>0</v>
      </c>
      <c r="AI38" s="104">
        <f>D15S2!$F$69</f>
        <v>0</v>
      </c>
      <c r="AJ38" s="104" t="str">
        <f>D15S2!$D$4</f>
        <v xml:space="preserve"> Nadeem</v>
      </c>
      <c r="AK38" s="104" t="str">
        <f>D15S2!$E$4</f>
        <v xml:space="preserve"> 0304-1767621</v>
      </c>
      <c r="AL38" s="104" t="str">
        <f>D15S2!$F$4</f>
        <v>Ali Ehsan, Ali Traders</v>
      </c>
      <c r="AM38" s="104" t="str">
        <f t="shared" si="12"/>
        <v>Ali Ehsan</v>
      </c>
      <c r="AN38" s="104" t="str">
        <f>D15S2!$G$4</f>
        <v>0301-626320</v>
      </c>
      <c r="AO38" s="104">
        <f>D15S2!$D$2</f>
        <v>0</v>
      </c>
      <c r="AP38" s="118" t="str">
        <f>D15S2!$B$4</f>
        <v>Sheikh Pur</v>
      </c>
      <c r="AQ38" s="104" t="str">
        <f>D15S2!$H$4</f>
        <v>32°34'01.6"N 74°09'21.3"E</v>
      </c>
      <c r="AR38" s="104" t="str">
        <f>D15S2!$C$4</f>
        <v>Phalia</v>
      </c>
      <c r="AS38" s="104">
        <f>D15S2!$C$6</f>
        <v>29</v>
      </c>
      <c r="AT38" s="104">
        <f>D15S2!$E$6</f>
        <v>29</v>
      </c>
      <c r="AU38" s="104">
        <f>D15S2!$H$6</f>
        <v>246</v>
      </c>
      <c r="AV38" s="104">
        <f>D15S2!$C$7</f>
        <v>25</v>
      </c>
      <c r="AW38" s="104">
        <f>D15S2!$E$7</f>
        <v>22</v>
      </c>
      <c r="AX38" s="104">
        <f>D15S2!$H$7</f>
        <v>27</v>
      </c>
      <c r="AY38" s="104">
        <f>D15S2!$C$8</f>
        <v>2</v>
      </c>
      <c r="AZ38" s="104">
        <f>D15S2!$E$8</f>
        <v>0</v>
      </c>
      <c r="BA38" s="104">
        <f>D15S2!$H$8</f>
        <v>231</v>
      </c>
      <c r="BB38" s="104">
        <f>D15S2!$B$11</f>
        <v>3</v>
      </c>
      <c r="BC38" s="104">
        <f>D15S2!$C$11</f>
        <v>2</v>
      </c>
      <c r="BD38" s="104">
        <f>D15S2!$D$11</f>
        <v>3</v>
      </c>
      <c r="BE38" s="104">
        <f>D15S2!$E$11</f>
        <v>2</v>
      </c>
      <c r="BF38" s="104">
        <f>D15S2!$F$11</f>
        <v>3</v>
      </c>
      <c r="BG38" s="104">
        <f>D15S2!$D$15</f>
        <v>18</v>
      </c>
      <c r="BH38" s="104">
        <f>D15S2!$D$16</f>
        <v>20</v>
      </c>
      <c r="BI38" s="104">
        <f>D15S2!$D$17</f>
        <v>25</v>
      </c>
      <c r="BJ38" s="104">
        <f>D15S2!$D$18</f>
        <v>21</v>
      </c>
      <c r="BK38" s="104">
        <f>D15S2!$D$19</f>
        <v>0</v>
      </c>
      <c r="BL38" s="104">
        <f>D15S2!$D$20</f>
        <v>0</v>
      </c>
      <c r="BM38" s="104">
        <f>D15S2!$D$21</f>
        <v>0</v>
      </c>
      <c r="BN38" s="104">
        <f>D15S2!$H$15</f>
        <v>10</v>
      </c>
      <c r="BO38" s="104">
        <f>D15S2!$H$16</f>
        <v>2</v>
      </c>
      <c r="BP38" s="104">
        <f>D15S2!$H$17</f>
        <v>0</v>
      </c>
      <c r="BQ38" s="104">
        <f>D15S2!$H$18</f>
        <v>5</v>
      </c>
      <c r="BR38" s="104">
        <f>D15S2!$H$19</f>
        <v>0</v>
      </c>
      <c r="BS38" s="104">
        <f>D15S2!$H$20</f>
        <v>0</v>
      </c>
      <c r="BT38" s="104">
        <f>D15S2!$H$21</f>
        <v>0</v>
      </c>
      <c r="BU38" s="104">
        <f>COUNTA( D15S2!$B$24:$B$30)</f>
        <v>6</v>
      </c>
      <c r="BV38" s="104">
        <f>COUNTIF(D15S2!$F$24:$F$30,"Yes")+COUNTIF(D15S2!$F$24:$F$30,"""")+COUNTIF(D15S2!$F$24:$F$30,"'")</f>
        <v>6</v>
      </c>
      <c r="BW38" s="104">
        <f>COUNTIF(D15S2!$F$24:$F$30,"Maybe")+COUNTIF(D15S2!$F$24:$F$30,"May be")</f>
        <v>0</v>
      </c>
      <c r="BX38" s="104">
        <f>COUNTIF( D15S2!$F$24:$F$30,"No")</f>
        <v>0</v>
      </c>
      <c r="BY38" s="190">
        <f t="shared" si="16"/>
        <v>0.86206896551724133</v>
      </c>
      <c r="BZ38" s="190">
        <f t="shared" si="17"/>
        <v>0.75862068965517238</v>
      </c>
      <c r="CA38" s="190">
        <f t="shared" si="18"/>
        <v>0.93103448275862066</v>
      </c>
      <c r="CB38" s="190">
        <f t="shared" si="19"/>
        <v>6.8965517241379309E-2</v>
      </c>
      <c r="CC38" s="190">
        <f t="shared" si="20"/>
        <v>0</v>
      </c>
      <c r="CD38" s="104">
        <f t="shared" si="11"/>
        <v>7.9655172413793105</v>
      </c>
      <c r="CE38" s="104">
        <f t="shared" si="13"/>
        <v>2.6</v>
      </c>
      <c r="CF38" s="104" t="str">
        <f t="shared" si="14"/>
        <v>Reason to use: Have Trust in Bayer</v>
      </c>
      <c r="CG38" s="131" t="str">
        <f t="shared" si="15"/>
        <v>Reason Not to Use: Price Too High</v>
      </c>
      <c r="CH38" s="104" t="str">
        <f ca="1">IFERROR(_xludf.TEXTJOIN(", ",TRUE,INDIRECT(AE38&amp;"!$G$24:$G$30")),"")</f>
        <v/>
      </c>
    </row>
    <row r="39" spans="1:86" ht="26" customHeight="1">
      <c r="A39" s="89"/>
      <c r="B39" s="90"/>
      <c r="C39" s="90"/>
      <c r="D39" s="90"/>
      <c r="E39" s="90"/>
      <c r="F39" s="114" t="str">
        <f>D15S3!B$4</f>
        <v>Baghwal</v>
      </c>
      <c r="G39" s="90"/>
      <c r="H39" s="90"/>
      <c r="I39" s="90"/>
      <c r="J39" s="227">
        <f>[1]RAW!G39</f>
        <v>0</v>
      </c>
      <c r="K39" s="214" t="str">
        <f>[1]RAW!H39</f>
        <v/>
      </c>
      <c r="L39" s="158" t="str">
        <f>[1]RAW!I39</f>
        <v/>
      </c>
      <c r="M39" s="214">
        <f>[1]RAW!J39</f>
        <v>0</v>
      </c>
      <c r="N39" s="214">
        <f>[1]RAW!K39</f>
        <v>11</v>
      </c>
      <c r="O39" s="215" t="str">
        <f>[1]RAW!L39</f>
        <v/>
      </c>
      <c r="P39" s="150">
        <f>[1]RAW!M39</f>
        <v>4.0599999999999996</v>
      </c>
      <c r="Q39" s="150" t="str">
        <f>[1]RAW!N39</f>
        <v/>
      </c>
      <c r="R39" s="150">
        <f>[1]RAW!O39</f>
        <v>0</v>
      </c>
      <c r="S39" s="150" t="str">
        <f>[1]RAW!P39</f>
        <v/>
      </c>
      <c r="T39" s="216" t="str">
        <f>[1]RAW!Q39</f>
        <v/>
      </c>
      <c r="U39" s="215">
        <f>[1]RAW!R39</f>
        <v>0</v>
      </c>
      <c r="V39" s="150">
        <f>[1]RAW!S39</f>
        <v>98.207709090909077</v>
      </c>
      <c r="W39" s="150">
        <f>[1]RAW!T39</f>
        <v>34835.188872213446</v>
      </c>
      <c r="X39" s="215" t="str">
        <f>[1]RAW!U39</f>
        <v/>
      </c>
      <c r="Y39" s="243">
        <f>[1]RAW!V39</f>
        <v>0.36909090909090908</v>
      </c>
      <c r="Z39" s="240">
        <f>[1]RAW!W39</f>
        <v>11</v>
      </c>
      <c r="AA39" s="175">
        <f>[1]RAW!X39</f>
        <v>0</v>
      </c>
      <c r="AB39" s="215">
        <f>[1]RAW!Y39</f>
        <v>0</v>
      </c>
      <c r="AC39" s="215" t="str">
        <f>[1]RAW!Z39</f>
        <v>Over Fuel</v>
      </c>
      <c r="AD39" s="215" t="str">
        <f>[1]RAW!AA39</f>
        <v/>
      </c>
      <c r="AE39" s="132" t="s">
        <v>230</v>
      </c>
      <c r="AF39" s="133">
        <f>D15S3!$F$1</f>
        <v>46001</v>
      </c>
      <c r="AG39" s="113">
        <f>D15S3!$H$1</f>
        <v>15</v>
      </c>
      <c r="AH39" s="113" t="str">
        <f>D15S3!$D$70</f>
        <v>Ibrar Azhar</v>
      </c>
      <c r="AI39" s="113" t="str">
        <f>D15S3!$F$70</f>
        <v>0306-0619613</v>
      </c>
      <c r="AJ39" s="113" t="str">
        <f>D15S3!$D$4</f>
        <v>M. Ashraf</v>
      </c>
      <c r="AK39" s="113" t="str">
        <f>D15S3!$E$4</f>
        <v>0334-7262420</v>
      </c>
      <c r="AL39" s="113" t="str">
        <f>D15S3!$F$4</f>
        <v>Shafat Rafique, Mehr Raffique and sons</v>
      </c>
      <c r="AM39" s="113" t="str">
        <f t="shared" si="12"/>
        <v>Shafat Rafique</v>
      </c>
      <c r="AN39" s="113" t="str">
        <f>D15S3!$G$4</f>
        <v>0324-4551430</v>
      </c>
      <c r="AO39" s="113">
        <f>D15S3!$D$2</f>
        <v>0</v>
      </c>
      <c r="AP39" s="134" t="str">
        <f>D15S3!$B$4</f>
        <v>Baghwal</v>
      </c>
      <c r="AQ39" s="113" t="str">
        <f>D15S3!$H$4</f>
        <v>32°36'14.9"N 74°09'30.2"E</v>
      </c>
      <c r="AR39" s="113" t="str">
        <f>D15S3!$C$4</f>
        <v>Phalia</v>
      </c>
      <c r="AS39" s="113">
        <f>D15S3!$C$6</f>
        <v>14</v>
      </c>
      <c r="AT39" s="113">
        <f>D15S3!$E$6</f>
        <v>14</v>
      </c>
      <c r="AU39" s="113">
        <f>D15S3!$H$6</f>
        <v>139</v>
      </c>
      <c r="AV39" s="113">
        <f>D15S3!$C$7</f>
        <v>12</v>
      </c>
      <c r="AW39" s="113">
        <f>D15S3!$E$7</f>
        <v>10</v>
      </c>
      <c r="AX39" s="113">
        <f>D15S3!$H$7</f>
        <v>14</v>
      </c>
      <c r="AY39" s="113">
        <f>D15S3!$C$8</f>
        <v>0</v>
      </c>
      <c r="AZ39" s="113">
        <f>D15S3!$E$8</f>
        <v>0</v>
      </c>
      <c r="BA39" s="113">
        <f>D15S3!$H$8</f>
        <v>139</v>
      </c>
      <c r="BB39" s="113">
        <f>D15S3!$B$11</f>
        <v>2</v>
      </c>
      <c r="BC39" s="113">
        <f>D15S3!$C$11</f>
        <v>3</v>
      </c>
      <c r="BD39" s="113">
        <f>D15S3!$D$11</f>
        <v>2</v>
      </c>
      <c r="BE39" s="113">
        <f>D15S3!$E$11</f>
        <v>2</v>
      </c>
      <c r="BF39" s="113">
        <f>D15S3!$F$11</f>
        <v>3</v>
      </c>
      <c r="BG39" s="113">
        <f>D15S3!$D$15</f>
        <v>8</v>
      </c>
      <c r="BH39" s="113">
        <f>D15S3!$D$16</f>
        <v>7</v>
      </c>
      <c r="BI39" s="113">
        <f>D15S3!$D$17</f>
        <v>10</v>
      </c>
      <c r="BJ39" s="113">
        <f>D15S3!$D$18</f>
        <v>9</v>
      </c>
      <c r="BK39" s="113">
        <f>D15S3!$D$19</f>
        <v>0</v>
      </c>
      <c r="BL39" s="113">
        <f>D15S3!$D$20</f>
        <v>0</v>
      </c>
      <c r="BM39" s="113">
        <f>D15S3!$D$21</f>
        <v>0</v>
      </c>
      <c r="BN39" s="113">
        <f>D15S3!$H$15</f>
        <v>6</v>
      </c>
      <c r="BO39" s="113">
        <f>D15S3!$H$16</f>
        <v>1</v>
      </c>
      <c r="BP39" s="113">
        <f>D15S3!$H$17</f>
        <v>2</v>
      </c>
      <c r="BQ39" s="113">
        <f>D15S3!$H$18</f>
        <v>0</v>
      </c>
      <c r="BR39" s="113">
        <f>D15S3!$H$19</f>
        <v>0</v>
      </c>
      <c r="BS39" s="113">
        <f>D15S3!$H$20</f>
        <v>0</v>
      </c>
      <c r="BT39" s="113">
        <f>D15S3!$H$21</f>
        <v>0</v>
      </c>
      <c r="BU39" s="113">
        <f>COUNTA( D15S3!$B$24:$B$30)</f>
        <v>7</v>
      </c>
      <c r="BV39" s="113">
        <f>COUNTIF(D15S3!$F$24:$F$30,"Yes")+COUNTIF(D15S3!$F$24:$F$30,"""")+COUNTIF(D15S3!$F$24:$F$30,"'")</f>
        <v>7</v>
      </c>
      <c r="BW39" s="113">
        <f>COUNTIF(D15S3!$F$24:$F$30,"Maybe")+COUNTIF(D15S3!$F$24:$F$30,"May be")</f>
        <v>0</v>
      </c>
      <c r="BX39" s="113">
        <f>COUNTIF( D15S3!$F$24:$F$30,"No")</f>
        <v>0</v>
      </c>
      <c r="BY39" s="190">
        <f t="shared" si="16"/>
        <v>0.8571428571428571</v>
      </c>
      <c r="BZ39" s="190">
        <f t="shared" si="17"/>
        <v>0.7142857142857143</v>
      </c>
      <c r="CA39" s="190">
        <f t="shared" si="18"/>
        <v>1</v>
      </c>
      <c r="CB39" s="190">
        <f t="shared" si="19"/>
        <v>0</v>
      </c>
      <c r="CC39" s="190">
        <f t="shared" si="20"/>
        <v>0</v>
      </c>
      <c r="CD39" s="113">
        <f t="shared" si="11"/>
        <v>9.9285714285714288</v>
      </c>
      <c r="CE39" s="113">
        <f t="shared" si="13"/>
        <v>2.4</v>
      </c>
      <c r="CF39" s="113" t="str">
        <f t="shared" si="14"/>
        <v>Reason to use: Have Trust in Bayer</v>
      </c>
      <c r="CG39" s="135" t="str">
        <f t="shared" si="15"/>
        <v>Reason Not to Use: Price Too High</v>
      </c>
      <c r="CH39" s="104" t="str">
        <f ca="1">IFERROR(_xludf.TEXTJOIN(", ",TRUE,INDIRECT(AE39&amp;"!$G$24:$G$30")),"")</f>
        <v/>
      </c>
    </row>
    <row r="40" spans="1:86" ht="30">
      <c r="A40" s="20">
        <v>16</v>
      </c>
      <c r="B40" s="85" t="s">
        <v>130</v>
      </c>
      <c r="C40" s="26" t="s">
        <v>131</v>
      </c>
      <c r="D40" s="22">
        <v>46002</v>
      </c>
      <c r="E40" s="86" t="str">
        <f>+TEXT(D40,"DDD")</f>
        <v>Thu</v>
      </c>
      <c r="F40" s="111" t="str">
        <f>+D16S1!B$4</f>
        <v>Daleel Pur Khokhar Baala</v>
      </c>
      <c r="G40" s="91"/>
      <c r="H40" s="91"/>
      <c r="I40" s="91"/>
      <c r="J40" s="223">
        <f>[1]RAW!G40</f>
        <v>130</v>
      </c>
      <c r="K40" s="204">
        <f>[1]RAW!H40</f>
        <v>2.1666666666666665</v>
      </c>
      <c r="L40" s="204">
        <f>[1]RAW!I40</f>
        <v>3146.590909090909</v>
      </c>
      <c r="M40" s="205">
        <f>[1]RAW!J40</f>
        <v>0</v>
      </c>
      <c r="N40" s="205">
        <f>[1]RAW!K40</f>
        <v>11</v>
      </c>
      <c r="O40" s="208">
        <f>[1]RAW!L40</f>
        <v>3.7458046874999997</v>
      </c>
      <c r="P40" s="207">
        <f>[1]RAW!M40</f>
        <v>112.55</v>
      </c>
      <c r="Q40" s="207">
        <f>[1]RAW!N40</f>
        <v>-17.450000000000003</v>
      </c>
      <c r="R40" s="148">
        <f>[1]RAW!O40</f>
        <v>3760</v>
      </c>
      <c r="S40" s="148">
        <f>[1]RAW!P40</f>
        <v>1045.2700000000002</v>
      </c>
      <c r="T40" s="208">
        <f>[1]RAW!Q40</f>
        <v>330.51643192488262</v>
      </c>
      <c r="U40" s="208">
        <f>[1]RAW!R40</f>
        <v>8000</v>
      </c>
      <c r="V40" s="149">
        <f>[1]RAW!S40</f>
        <v>2722.4821818181817</v>
      </c>
      <c r="W40" s="149">
        <f>[1]RAW!T40</f>
        <v>40112.706690395265</v>
      </c>
      <c r="X40" s="208">
        <f>[1]RAW!U40</f>
        <v>30.046948356807512</v>
      </c>
      <c r="Y40" s="238">
        <f>[1]RAW!V40</f>
        <v>10.231818181818182</v>
      </c>
      <c r="Z40" s="240">
        <f>[1]RAW!W40</f>
        <v>11</v>
      </c>
      <c r="AA40" s="175">
        <f>[1]RAW!X40</f>
        <v>0</v>
      </c>
      <c r="AB40" s="208">
        <f>[1]RAW!Y40</f>
        <v>266.25</v>
      </c>
      <c r="AC40" s="208" t="str">
        <f>[1]RAW!Z40</f>
        <v>Over Fuel</v>
      </c>
      <c r="AD40" s="208" t="str">
        <f>[1]RAW!AA40</f>
        <v>Exp:11.0 km/L | Act:3.7 km/L [■■■·······] -7.3 km/L</v>
      </c>
      <c r="AE40" s="104" t="s">
        <v>231</v>
      </c>
      <c r="AF40" s="116">
        <f>D16S1!$F$1</f>
        <v>46002</v>
      </c>
      <c r="AG40" s="104">
        <f>D16S1!$H$1</f>
        <v>16</v>
      </c>
      <c r="AH40" s="104">
        <f>D16S1!$D$70</f>
        <v>0</v>
      </c>
      <c r="AI40" s="104">
        <f>D16S1!$F$70</f>
        <v>0</v>
      </c>
      <c r="AJ40" s="104" t="str">
        <f>D16S1!$D$4</f>
        <v>Kamran</v>
      </c>
      <c r="AK40" s="104" t="str">
        <f>D16S1!$E$4</f>
        <v xml:space="preserve"> 0340-1598005</v>
      </c>
      <c r="AL40" s="104" t="str">
        <f>D16S1!$F$4</f>
        <v>Iftikhar Shah, Makkah Zari Market</v>
      </c>
      <c r="AM40" s="104" t="str">
        <f t="shared" si="12"/>
        <v>Iftikhar Shah</v>
      </c>
      <c r="AN40" s="104" t="str">
        <f>D16S1!$G$4</f>
        <v>0333-5760664</v>
      </c>
      <c r="AO40" s="104">
        <f>D16S1!$D$2</f>
        <v>0</v>
      </c>
      <c r="AP40" s="118" t="str">
        <f>D16S1!$B$4</f>
        <v>Daleel Pur Khokhar Baala</v>
      </c>
      <c r="AQ40" s="104" t="str">
        <f>D16S1!$H$4</f>
        <v>32°44'07.6"N 72°50'19.5"E</v>
      </c>
      <c r="AR40" s="104" t="str">
        <f>D16S1!$C$4</f>
        <v>Chakwal</v>
      </c>
      <c r="AS40" s="104">
        <f>D16S1!$C$6</f>
        <v>28</v>
      </c>
      <c r="AT40" s="104">
        <f>D16S1!$E$6</f>
        <v>28</v>
      </c>
      <c r="AU40" s="104">
        <f>D16S1!$H$6</f>
        <v>245</v>
      </c>
      <c r="AV40" s="104">
        <f>D16S1!$C$7</f>
        <v>24</v>
      </c>
      <c r="AW40" s="104">
        <f>D16S1!$E$7</f>
        <v>21</v>
      </c>
      <c r="AX40" s="104">
        <f>D16S1!$H$7</f>
        <v>27</v>
      </c>
      <c r="AY40" s="104">
        <f>D16S1!$C$8</f>
        <v>1</v>
      </c>
      <c r="AZ40" s="104">
        <f>D16S1!$E$8</f>
        <v>0</v>
      </c>
      <c r="BA40" s="104">
        <f>D16S1!$H$8</f>
        <v>235</v>
      </c>
      <c r="BB40" s="104">
        <f>D16S1!$B$11</f>
        <v>2</v>
      </c>
      <c r="BC40" s="104">
        <f>D16S1!$C$11</f>
        <v>3</v>
      </c>
      <c r="BD40" s="104">
        <f>D16S1!$D$11</f>
        <v>3</v>
      </c>
      <c r="BE40" s="104">
        <f>D16S1!$E$11</f>
        <v>2</v>
      </c>
      <c r="BF40" s="104">
        <f>D16S1!$F$11</f>
        <v>3</v>
      </c>
      <c r="BG40" s="104">
        <f>D16S1!$D$15</f>
        <v>17</v>
      </c>
      <c r="BH40" s="104">
        <f>D16S1!$D$16</f>
        <v>20</v>
      </c>
      <c r="BI40" s="104">
        <f>D16S1!$D$17</f>
        <v>21</v>
      </c>
      <c r="BJ40" s="104">
        <f>D16S1!$D$18</f>
        <v>19</v>
      </c>
      <c r="BK40" s="104">
        <f>D16S1!$D$19</f>
        <v>0</v>
      </c>
      <c r="BL40" s="104">
        <f>D16S1!$D$20</f>
        <v>0</v>
      </c>
      <c r="BM40" s="104">
        <f>D16S1!$D$21</f>
        <v>0</v>
      </c>
      <c r="BN40" s="104">
        <f>D16S1!$H$15</f>
        <v>15</v>
      </c>
      <c r="BO40" s="104">
        <f>D16S1!$H$16</f>
        <v>0</v>
      </c>
      <c r="BP40" s="104">
        <f>D16S1!$H$17</f>
        <v>5</v>
      </c>
      <c r="BQ40" s="104">
        <f>D16S1!$H$18</f>
        <v>10</v>
      </c>
      <c r="BR40" s="104">
        <f>D16S1!$H$19</f>
        <v>0</v>
      </c>
      <c r="BS40" s="104">
        <f>D16S1!$H$20</f>
        <v>0</v>
      </c>
      <c r="BT40" s="104">
        <f>D16S1!$H$21</f>
        <v>0</v>
      </c>
      <c r="BU40" s="104">
        <f>COUNTA( D16S1!$B$24:$B$30)</f>
        <v>6</v>
      </c>
      <c r="BV40" s="104">
        <f>COUNTIF(D16S1!$F$24:$F$30,"Yes")+COUNTIF(D16S1!$F$24:$F$30,"""")+COUNTIF(D16S1!$F$24:$F$30,"'")</f>
        <v>6</v>
      </c>
      <c r="BW40" s="104">
        <f>COUNTIF(D16S1!$F$24:$F$30,"Maybe")+COUNTIF(D16S1!$F$24:$F$30,"May be")</f>
        <v>0</v>
      </c>
      <c r="BX40" s="104">
        <f>COUNTIF( D16S1!$F$24:$F$30,"No")</f>
        <v>0</v>
      </c>
      <c r="BY40" s="190">
        <f t="shared" si="16"/>
        <v>0.8571428571428571</v>
      </c>
      <c r="BZ40" s="190">
        <f t="shared" si="17"/>
        <v>0.75</v>
      </c>
      <c r="CA40" s="190">
        <f t="shared" si="18"/>
        <v>0.9642857142857143</v>
      </c>
      <c r="CB40" s="190">
        <f t="shared" si="19"/>
        <v>3.5714285714285712E-2</v>
      </c>
      <c r="CC40" s="190">
        <f t="shared" si="20"/>
        <v>0</v>
      </c>
      <c r="CD40" s="104">
        <f t="shared" si="11"/>
        <v>8.3928571428571423</v>
      </c>
      <c r="CE40" s="104">
        <f t="shared" si="13"/>
        <v>2.6</v>
      </c>
      <c r="CF40" s="104" t="str">
        <f t="shared" si="14"/>
        <v>Reason to use: Have Trust in Bayer</v>
      </c>
      <c r="CG40" s="104" t="str">
        <f t="shared" si="15"/>
        <v>Reason Not to Use: Price Too High</v>
      </c>
      <c r="CH40" s="104" t="str">
        <f ca="1">IFERROR(_xludf.TEXTJOIN(", ",TRUE,INDIRECT(AE40&amp;"!$G$24:$G$30")),"")</f>
        <v/>
      </c>
    </row>
    <row r="41" spans="1:86" ht="26" customHeight="1">
      <c r="A41" s="87"/>
      <c r="F41" s="111" t="str">
        <f>D16S2!B$4</f>
        <v>DawaalmiaaL</v>
      </c>
      <c r="J41" s="226">
        <f>[1]RAW!G41</f>
        <v>0</v>
      </c>
      <c r="K41" s="198" t="str">
        <f>[1]RAW!H41</f>
        <v/>
      </c>
      <c r="L41" s="157" t="str">
        <f>[1]RAW!I41</f>
        <v/>
      </c>
      <c r="M41" s="198">
        <f>[1]RAW!J41</f>
        <v>0</v>
      </c>
      <c r="N41" s="198">
        <f>[1]RAW!K41</f>
        <v>11</v>
      </c>
      <c r="O41" s="207" t="str">
        <f>[1]RAW!L41</f>
        <v/>
      </c>
      <c r="P41" s="149">
        <f>[1]RAW!M41</f>
        <v>7.42</v>
      </c>
      <c r="Q41" s="149" t="str">
        <f>[1]RAW!N41</f>
        <v/>
      </c>
      <c r="R41" s="149">
        <f>[1]RAW!O41</f>
        <v>0</v>
      </c>
      <c r="S41" s="149" t="str">
        <f>[1]RAW!P41</f>
        <v/>
      </c>
      <c r="T41" s="159" t="str">
        <f>[1]RAW!Q41</f>
        <v/>
      </c>
      <c r="U41" s="207">
        <f>[1]RAW!R41</f>
        <v>0</v>
      </c>
      <c r="V41" s="149">
        <f>[1]RAW!S41</f>
        <v>179.48305454545454</v>
      </c>
      <c r="W41" s="149">
        <f>[1]RAW!T41</f>
        <v>39933.223635849812</v>
      </c>
      <c r="X41" s="207" t="str">
        <f>[1]RAW!U41</f>
        <v/>
      </c>
      <c r="Y41" s="240">
        <f>[1]RAW!V41</f>
        <v>0.67454545454545456</v>
      </c>
      <c r="Z41" s="240">
        <f>[1]RAW!W41</f>
        <v>11</v>
      </c>
      <c r="AA41" s="175">
        <f>[1]RAW!X41</f>
        <v>0</v>
      </c>
      <c r="AB41" s="207">
        <f>[1]RAW!Y41</f>
        <v>0</v>
      </c>
      <c r="AC41" s="207" t="str">
        <f>[1]RAW!Z41</f>
        <v>Over Fuel</v>
      </c>
      <c r="AD41" s="207" t="str">
        <f>[1]RAW!AA41</f>
        <v/>
      </c>
      <c r="AE41" s="104" t="s">
        <v>232</v>
      </c>
      <c r="AF41" s="116">
        <f>D16S2!$F$1</f>
        <v>46002</v>
      </c>
      <c r="AG41" s="104">
        <f>D16S2!$H$1</f>
        <v>16</v>
      </c>
      <c r="AH41" s="104">
        <f>D16S2!$D$70</f>
        <v>0</v>
      </c>
      <c r="AI41" s="104">
        <f>D16S2!$F$70</f>
        <v>0</v>
      </c>
      <c r="AJ41" s="104" t="str">
        <f>D16S2!$D$4</f>
        <v xml:space="preserve">Amir </v>
      </c>
      <c r="AK41" s="104" t="str">
        <f>D16S2!$E$4</f>
        <v>0345-5828098</v>
      </c>
      <c r="AL41" s="104" t="str">
        <f>D16S2!$F$4</f>
        <v>Malik Tanveer, Haq Bahu Zarai Store</v>
      </c>
      <c r="AM41" s="104" t="str">
        <f t="shared" si="12"/>
        <v>Malik Tanveer</v>
      </c>
      <c r="AN41" s="104" t="str">
        <f>D16S2!$G$4</f>
        <v>0346-6599586</v>
      </c>
      <c r="AO41" s="104">
        <f>D16S2!$D$2</f>
        <v>0</v>
      </c>
      <c r="AP41" s="118" t="str">
        <f>D16S2!$B$4</f>
        <v>DawaalmiaaL</v>
      </c>
      <c r="AQ41" s="104" t="str">
        <f>D16S2!$H$4</f>
        <v>32°43'44.0"N 72°54'54.7"E</v>
      </c>
      <c r="AR41" s="104" t="str">
        <f>D16S2!$C$4</f>
        <v>Chakwal</v>
      </c>
      <c r="AS41" s="104">
        <f>D16S2!$C$6</f>
        <v>29</v>
      </c>
      <c r="AT41" s="104">
        <f>D16S2!$E$6</f>
        <v>29</v>
      </c>
      <c r="AU41" s="104">
        <f>D16S2!$H$6</f>
        <v>246</v>
      </c>
      <c r="AV41" s="104">
        <f>D16S2!$C$7</f>
        <v>23</v>
      </c>
      <c r="AW41" s="104">
        <f>D16S2!$E$7</f>
        <v>22</v>
      </c>
      <c r="AX41" s="104">
        <f>D16S2!$H$7</f>
        <v>25</v>
      </c>
      <c r="AY41" s="104">
        <f>D16S2!$C$8</f>
        <v>4</v>
      </c>
      <c r="AZ41" s="104">
        <f>D16S2!$E$8</f>
        <v>0</v>
      </c>
      <c r="BA41" s="104">
        <f>D16S2!$H$8</f>
        <v>220</v>
      </c>
      <c r="BB41" s="104">
        <f>D16S2!$B$11</f>
        <v>3</v>
      </c>
      <c r="BC41" s="104">
        <f>D16S2!$C$11</f>
        <v>2</v>
      </c>
      <c r="BD41" s="104">
        <f>D16S2!$D$11</f>
        <v>3</v>
      </c>
      <c r="BE41" s="104">
        <f>D16S2!$E$11</f>
        <v>3</v>
      </c>
      <c r="BF41" s="104">
        <f>D16S2!$F$11</f>
        <v>2</v>
      </c>
      <c r="BG41" s="104">
        <f>D16S2!$D$15</f>
        <v>18</v>
      </c>
      <c r="BH41" s="104">
        <f>D16S2!$D$16</f>
        <v>20</v>
      </c>
      <c r="BI41" s="104">
        <f>D16S2!$D$17</f>
        <v>22</v>
      </c>
      <c r="BJ41" s="104">
        <f>D16S2!$D$18</f>
        <v>19</v>
      </c>
      <c r="BK41" s="104">
        <f>D16S2!$D$19</f>
        <v>0</v>
      </c>
      <c r="BL41" s="104">
        <f>D16S2!$D$20</f>
        <v>0</v>
      </c>
      <c r="BM41" s="104">
        <f>D16S2!$D$21</f>
        <v>0</v>
      </c>
      <c r="BN41" s="104">
        <f>D16S2!$H$15</f>
        <v>16</v>
      </c>
      <c r="BO41" s="104">
        <f>D16S2!$H$16</f>
        <v>3</v>
      </c>
      <c r="BP41" s="104">
        <f>D16S2!$H$17</f>
        <v>7</v>
      </c>
      <c r="BQ41" s="104">
        <f>D16S2!$H$18</f>
        <v>11</v>
      </c>
      <c r="BR41" s="104">
        <f>D16S2!$H$19</f>
        <v>0</v>
      </c>
      <c r="BS41" s="104">
        <f>D16S2!$H$20</f>
        <v>0</v>
      </c>
      <c r="BT41" s="104">
        <f>D16S2!$H$21</f>
        <v>0</v>
      </c>
      <c r="BU41" s="104">
        <f>COUNTA( D16S2!$B$24:$B$30)</f>
        <v>7</v>
      </c>
      <c r="BV41" s="104">
        <f>COUNTIF(D16S2!$F$24:$F$30,"Yes")+COUNTIF(D16S2!$F$24:$F$30,"""")+COUNTIF(D16S2!$F$24:$F$30,"'")</f>
        <v>6</v>
      </c>
      <c r="BW41" s="104">
        <f>COUNTIF(D16S2!$F$24:$F$30,"Maybe")+COUNTIF(D16S2!$F$24:$F$30,"May be")</f>
        <v>0</v>
      </c>
      <c r="BX41" s="104">
        <f>COUNTIF( D16S2!$F$24:$F$30,"No")</f>
        <v>0</v>
      </c>
      <c r="BY41" s="190">
        <f t="shared" si="16"/>
        <v>0.7931034482758621</v>
      </c>
      <c r="BZ41" s="190">
        <f t="shared" si="17"/>
        <v>0.75862068965517238</v>
      </c>
      <c r="CA41" s="190">
        <f t="shared" si="18"/>
        <v>0.86206896551724133</v>
      </c>
      <c r="CB41" s="190">
        <f t="shared" si="19"/>
        <v>0.13793103448275862</v>
      </c>
      <c r="CC41" s="190">
        <f t="shared" si="20"/>
        <v>0</v>
      </c>
      <c r="CD41" s="104">
        <f t="shared" si="11"/>
        <v>7.5862068965517242</v>
      </c>
      <c r="CE41" s="104">
        <f t="shared" si="13"/>
        <v>2.6</v>
      </c>
      <c r="CF41" s="104" t="str">
        <f t="shared" si="14"/>
        <v>Reason to use: Have Trust in Bayer</v>
      </c>
      <c r="CG41" s="104" t="str">
        <f t="shared" si="15"/>
        <v>Reason Not to Use: Price Too High</v>
      </c>
      <c r="CH41" s="104" t="str">
        <f ca="1">IFERROR(_xludf.TEXTJOIN(", ",TRUE,INDIRECT(AE41&amp;"!$G$24:$G$30")),"")</f>
        <v/>
      </c>
    </row>
    <row r="42" spans="1:86">
      <c r="A42" s="20">
        <v>17</v>
      </c>
      <c r="B42" s="85" t="s">
        <v>131</v>
      </c>
      <c r="C42" s="26" t="s">
        <v>132</v>
      </c>
      <c r="D42" s="22">
        <v>46003</v>
      </c>
      <c r="E42" s="86" t="str">
        <f>+TEXT(D42,"DDD")</f>
        <v>Fri</v>
      </c>
      <c r="F42" s="111" t="str">
        <f>+D17S1!B$4</f>
        <v>Chak 262-GB</v>
      </c>
      <c r="G42" s="91"/>
      <c r="H42" s="91"/>
      <c r="I42" s="91"/>
      <c r="J42" s="223">
        <f>[1]RAW!G42</f>
        <v>280</v>
      </c>
      <c r="K42" s="204">
        <f>[1]RAW!H42</f>
        <v>4.666666666666667</v>
      </c>
      <c r="L42" s="204">
        <f>[1]RAW!I42</f>
        <v>6773.454545454546</v>
      </c>
      <c r="M42" s="205">
        <f>[1]RAW!J42</f>
        <v>0</v>
      </c>
      <c r="N42" s="198">
        <f>[1]RAW!K42</f>
        <v>11</v>
      </c>
      <c r="O42" s="208">
        <f>[1]RAW!L42</f>
        <v>4.5809115000000009</v>
      </c>
      <c r="P42" s="207">
        <f>[1]RAW!M42</f>
        <v>206.58</v>
      </c>
      <c r="Q42" s="207">
        <f>[1]RAW!N42</f>
        <v>-73.419999999999987</v>
      </c>
      <c r="R42" s="148">
        <f>[1]RAW!O42</f>
        <v>3763.54</v>
      </c>
      <c r="S42" s="148">
        <f>[1]RAW!P42</f>
        <v>-189.16000000000005</v>
      </c>
      <c r="T42" s="149">
        <f>[1]RAW!Q42</f>
        <v>496.05411499436298</v>
      </c>
      <c r="U42" s="208">
        <f>[1]RAW!R42</f>
        <v>12000</v>
      </c>
      <c r="V42" s="149">
        <f>[1]RAW!S42</f>
        <v>4996.9823999999999</v>
      </c>
      <c r="W42" s="149">
        <f>[1]RAW!T42</f>
        <v>46936.241235849811</v>
      </c>
      <c r="X42" s="208">
        <f>[1]RAW!U42</f>
        <v>45.095828635851177</v>
      </c>
      <c r="Y42" s="238">
        <f>[1]RAW!V42</f>
        <v>18.78</v>
      </c>
      <c r="Z42" s="240">
        <f>[1]RAW!W42</f>
        <v>11</v>
      </c>
      <c r="AA42" s="175">
        <f>[1]RAW!X42</f>
        <v>0</v>
      </c>
      <c r="AB42" s="208">
        <f>[1]RAW!Y42</f>
        <v>266.10000000000002</v>
      </c>
      <c r="AC42" s="208" t="str">
        <f>[1]RAW!Z42</f>
        <v>Over Fuel</v>
      </c>
      <c r="AD42" s="208" t="str">
        <f>[1]RAW!AA42</f>
        <v>Exp:11.0 km/L | Act:4.6 km/L [■■■■······] -6.4 km/L</v>
      </c>
      <c r="AE42" s="126" t="s">
        <v>233</v>
      </c>
      <c r="AF42" s="127" t="str">
        <f>D17S1!$F$1</f>
        <v>Toba take singh</v>
      </c>
      <c r="AG42" s="112">
        <f>D17S1!$H$1</f>
        <v>17</v>
      </c>
      <c r="AH42" s="112" t="str">
        <f>D17S1!$D$74</f>
        <v>M. Shabbir</v>
      </c>
      <c r="AI42" s="112" t="str">
        <f>D17S1!$F$74</f>
        <v>0333-6881063</v>
      </c>
      <c r="AJ42" s="112" t="str">
        <f>D17S1!$D$4</f>
        <v>Raye Junaid</v>
      </c>
      <c r="AK42" s="112" t="str">
        <f>D17S1!$E$4</f>
        <v xml:space="preserve"> 0341-5719387</v>
      </c>
      <c r="AL42" s="112" t="str">
        <f>D17S1!$F$4</f>
        <v>M. Ehsan, Ehsan Corporation</v>
      </c>
      <c r="AM42" s="112" t="str">
        <f t="shared" si="12"/>
        <v>M. Ehsan</v>
      </c>
      <c r="AN42" s="112" t="str">
        <f>D17S1!$G$4</f>
        <v>0300-6562098</v>
      </c>
      <c r="AO42" s="112">
        <f>D17S1!$D$2</f>
        <v>0</v>
      </c>
      <c r="AP42" s="128" t="str">
        <f>D17S1!$B$4</f>
        <v>Chak 262-GB</v>
      </c>
      <c r="AQ42" s="112" t="str">
        <f>D17S1!$H$4</f>
        <v>30°49'42.0"N 72°35'49.6"E</v>
      </c>
      <c r="AR42" s="112" t="str">
        <f>D17S1!$C$4</f>
        <v>Phalia</v>
      </c>
      <c r="AS42" s="112">
        <f>D17S1!$C$6</f>
        <v>42</v>
      </c>
      <c r="AT42" s="112">
        <f>D17S1!$E$6</f>
        <v>42</v>
      </c>
      <c r="AU42" s="112">
        <f>D17S1!$H$6</f>
        <v>303</v>
      </c>
      <c r="AV42" s="112">
        <f>D17S1!$C$7</f>
        <v>35</v>
      </c>
      <c r="AW42" s="112">
        <f>D17S1!$E$7</f>
        <v>32</v>
      </c>
      <c r="AX42" s="112">
        <f>D17S1!$H$7</f>
        <v>40</v>
      </c>
      <c r="AY42" s="112">
        <f>D17S1!$C$8</f>
        <v>2</v>
      </c>
      <c r="AZ42" s="112">
        <f>D17S1!$E$8</f>
        <v>0</v>
      </c>
      <c r="BA42" s="112">
        <f>D17S1!$H$8</f>
        <v>299</v>
      </c>
      <c r="BB42" s="112">
        <f>D17S1!$B$11</f>
        <v>3</v>
      </c>
      <c r="BC42" s="112">
        <f>D17S1!$C$11</f>
        <v>2</v>
      </c>
      <c r="BD42" s="112">
        <f>D17S1!$D$11</f>
        <v>3</v>
      </c>
      <c r="BE42" s="112">
        <f>D17S1!$E$11</f>
        <v>3</v>
      </c>
      <c r="BF42" s="112">
        <f>D17S1!$F$11</f>
        <v>3</v>
      </c>
      <c r="BG42" s="112">
        <f>D17S1!$D$15</f>
        <v>28</v>
      </c>
      <c r="BH42" s="112">
        <f>D17S1!$D$16</f>
        <v>25</v>
      </c>
      <c r="BI42" s="112">
        <f>D17S1!$D$17</f>
        <v>30</v>
      </c>
      <c r="BJ42" s="112">
        <f>D17S1!$D$18</f>
        <v>29</v>
      </c>
      <c r="BK42" s="112">
        <f>D17S1!$D$19</f>
        <v>0</v>
      </c>
      <c r="BL42" s="112">
        <f>D17S1!$D$20</f>
        <v>0</v>
      </c>
      <c r="BM42" s="112">
        <f>D17S1!$D$21</f>
        <v>0</v>
      </c>
      <c r="BN42" s="112">
        <f>D17S1!$H$15</f>
        <v>15</v>
      </c>
      <c r="BO42" s="112">
        <f>D17S1!$H$16</f>
        <v>2</v>
      </c>
      <c r="BP42" s="112">
        <f>D17S1!$H$17</f>
        <v>3</v>
      </c>
      <c r="BQ42" s="112">
        <f>D17S1!$H$18</f>
        <v>7</v>
      </c>
      <c r="BR42" s="112">
        <f>D17S1!$H$19</f>
        <v>0</v>
      </c>
      <c r="BS42" s="112">
        <f>D17S1!$H$20</f>
        <v>0</v>
      </c>
      <c r="BT42" s="112">
        <f>D17S1!$H$21</f>
        <v>0</v>
      </c>
      <c r="BU42" s="112">
        <f>COUNTA( D17S1!$B$24:$B$30)</f>
        <v>6</v>
      </c>
      <c r="BV42" s="112">
        <f>COUNTIF(D17S1!$F$24:$F$30,"Yes")+COUNTIF(D17S1!$F$24:$F$30,"""")+COUNTIF(D17S1!$F$24:$F$30,"'")</f>
        <v>6</v>
      </c>
      <c r="BW42" s="112">
        <f>COUNTIF(D17S1!$F$24:$F$30,"Maybe")+COUNTIF(D17S1!$F$24:$F$30,"May be")</f>
        <v>0</v>
      </c>
      <c r="BX42" s="112">
        <f>COUNTIF( D17S1!$F$24:$F$30,"No")</f>
        <v>0</v>
      </c>
      <c r="BY42" s="190">
        <f t="shared" si="16"/>
        <v>0.83333333333333337</v>
      </c>
      <c r="BZ42" s="190">
        <f t="shared" si="17"/>
        <v>0.76190476190476186</v>
      </c>
      <c r="CA42" s="190">
        <f t="shared" si="18"/>
        <v>0.95238095238095233</v>
      </c>
      <c r="CB42" s="190">
        <f t="shared" si="19"/>
        <v>4.7619047619047616E-2</v>
      </c>
      <c r="CC42" s="190">
        <f t="shared" si="20"/>
        <v>0</v>
      </c>
      <c r="CD42" s="112">
        <f t="shared" si="11"/>
        <v>7.1190476190476186</v>
      </c>
      <c r="CE42" s="112">
        <f t="shared" si="13"/>
        <v>2.8</v>
      </c>
      <c r="CF42" s="112" t="str">
        <f t="shared" si="14"/>
        <v>Reason to use: Have Trust in Bayer</v>
      </c>
      <c r="CG42" s="129" t="str">
        <f t="shared" si="15"/>
        <v>Reason Not to Use: Price Too High</v>
      </c>
      <c r="CH42" s="104" t="str">
        <f ca="1">IFERROR(_xludf.TEXTJOIN(", ",TRUE,INDIRECT(AE42&amp;"!$G$24:$G$30")),"")</f>
        <v/>
      </c>
    </row>
    <row r="43" spans="1:86" ht="26" customHeight="1">
      <c r="A43" s="87"/>
      <c r="F43" s="111" t="str">
        <f>D17S2!B$4</f>
        <v>Chak 338 GB</v>
      </c>
      <c r="J43" s="226">
        <f>[1]RAW!G43</f>
        <v>0</v>
      </c>
      <c r="K43" s="198" t="str">
        <f>[1]RAW!H43</f>
        <v/>
      </c>
      <c r="L43" s="157" t="str">
        <f>[1]RAW!I43</f>
        <v/>
      </c>
      <c r="M43" s="198">
        <f>[1]RAW!J43</f>
        <v>0</v>
      </c>
      <c r="N43" s="198">
        <f>[1]RAW!K43</f>
        <v>11</v>
      </c>
      <c r="O43" s="207" t="str">
        <f>[1]RAW!L43</f>
        <v/>
      </c>
      <c r="P43" s="149">
        <f>[1]RAW!M43</f>
        <v>13.88</v>
      </c>
      <c r="Q43" s="149" t="str">
        <f>[1]RAW!N43</f>
        <v/>
      </c>
      <c r="R43" s="149">
        <f>[1]RAW!O43</f>
        <v>0</v>
      </c>
      <c r="S43" s="149" t="str">
        <f>[1]RAW!P43</f>
        <v/>
      </c>
      <c r="T43" s="159" t="str">
        <f>[1]RAW!Q43</f>
        <v/>
      </c>
      <c r="U43" s="207">
        <f>[1]RAW!R43</f>
        <v>0</v>
      </c>
      <c r="V43" s="149">
        <f>[1]RAW!S43</f>
        <v>335.74458181818181</v>
      </c>
      <c r="W43" s="149">
        <f>[1]RAW!T43</f>
        <v>46600.496654031631</v>
      </c>
      <c r="X43" s="207" t="str">
        <f>[1]RAW!U43</f>
        <v/>
      </c>
      <c r="Y43" s="240">
        <f>[1]RAW!V43</f>
        <v>1.2618181818181819</v>
      </c>
      <c r="Z43" s="240">
        <f>[1]RAW!W43</f>
        <v>11</v>
      </c>
      <c r="AA43" s="175">
        <f>[1]RAW!X43</f>
        <v>0</v>
      </c>
      <c r="AB43" s="207">
        <f>[1]RAW!Y43</f>
        <v>0</v>
      </c>
      <c r="AC43" s="207" t="str">
        <f>[1]RAW!Z43</f>
        <v>Over Fuel</v>
      </c>
      <c r="AD43" s="207" t="str">
        <f>[1]RAW!AA43</f>
        <v/>
      </c>
      <c r="AE43" s="130" t="s">
        <v>234</v>
      </c>
      <c r="AF43" s="116" t="str">
        <f>D17S2!$F$1</f>
        <v>Toba take singh</v>
      </c>
      <c r="AG43" s="104">
        <f>D17S2!$H$1</f>
        <v>17</v>
      </c>
      <c r="AH43" s="104" t="str">
        <f>D17S2!$D$71</f>
        <v>Qasim Iqbal</v>
      </c>
      <c r="AI43" s="104" t="str">
        <f>D17S2!$F$71</f>
        <v>0312-6812343</v>
      </c>
      <c r="AJ43" s="104" t="str">
        <f>D17S2!$D$4</f>
        <v>M. Javaid</v>
      </c>
      <c r="AK43" s="104" t="str">
        <f>D17S2!$E$4</f>
        <v xml:space="preserve"> 0346-7423338</v>
      </c>
      <c r="AL43" s="104" t="str">
        <f>D17S2!$F$4</f>
        <v>M. Ehsan, Ehsan Corporation</v>
      </c>
      <c r="AM43" s="104" t="str">
        <f t="shared" si="12"/>
        <v>M. Ehsan</v>
      </c>
      <c r="AN43" s="104" t="str">
        <f>D17S2!$G$4</f>
        <v>0300-6562098</v>
      </c>
      <c r="AO43" s="104">
        <f>D17S2!$D$2</f>
        <v>0</v>
      </c>
      <c r="AP43" s="118" t="str">
        <f>D17S2!$B$4</f>
        <v>Chak 338 GB</v>
      </c>
      <c r="AQ43" s="104" t="str">
        <f>D17S2!$H$4</f>
        <v>30°52'14.1"N 72°28'26.9"E</v>
      </c>
      <c r="AR43" s="104" t="str">
        <f>D17S2!$C$4</f>
        <v>Phalia</v>
      </c>
      <c r="AS43" s="104">
        <f>D17S2!$C$6</f>
        <v>33</v>
      </c>
      <c r="AT43" s="104">
        <f>D17S2!$E$6</f>
        <v>33</v>
      </c>
      <c r="AU43" s="104">
        <f>D17S2!$H$6</f>
        <v>247</v>
      </c>
      <c r="AV43" s="104">
        <f>D17S2!$C$7</f>
        <v>27</v>
      </c>
      <c r="AW43" s="104">
        <f>D17S2!$E$7</f>
        <v>23</v>
      </c>
      <c r="AX43" s="104">
        <f>D17S2!$H$7</f>
        <v>30</v>
      </c>
      <c r="AY43" s="104">
        <f>D17S2!$C$8</f>
        <v>3</v>
      </c>
      <c r="AZ43" s="104">
        <f>D17S2!$E$8</f>
        <v>0</v>
      </c>
      <c r="BA43" s="104">
        <f>D17S2!$H$8</f>
        <v>221</v>
      </c>
      <c r="BB43" s="104">
        <f>D17S2!$B$11</f>
        <v>2</v>
      </c>
      <c r="BC43" s="104">
        <f>D17S2!$C$11</f>
        <v>3</v>
      </c>
      <c r="BD43" s="104">
        <f>D17S2!$D$11</f>
        <v>3</v>
      </c>
      <c r="BE43" s="104">
        <f>D17S2!$E$11</f>
        <v>2</v>
      </c>
      <c r="BF43" s="104">
        <f>D17S2!$F$11</f>
        <v>3</v>
      </c>
      <c r="BG43" s="104">
        <f>D17S2!$D$15</f>
        <v>20</v>
      </c>
      <c r="BH43" s="104">
        <f>D17S2!$D$16</f>
        <v>18</v>
      </c>
      <c r="BI43" s="104">
        <f>D17S2!$D$17</f>
        <v>19</v>
      </c>
      <c r="BJ43" s="104">
        <f>D17S2!$D$18</f>
        <v>21</v>
      </c>
      <c r="BK43" s="104">
        <f>D17S2!$D$19</f>
        <v>0</v>
      </c>
      <c r="BL43" s="104">
        <f>D17S2!$D$20</f>
        <v>0</v>
      </c>
      <c r="BM43" s="104">
        <f>D17S2!$D$21</f>
        <v>0</v>
      </c>
      <c r="BN43" s="104">
        <f>D17S2!$H$15</f>
        <v>20</v>
      </c>
      <c r="BO43" s="104">
        <f>D17S2!$H$16</f>
        <v>4</v>
      </c>
      <c r="BP43" s="104">
        <f>D17S2!$H$17</f>
        <v>11</v>
      </c>
      <c r="BQ43" s="104">
        <f>D17S2!$H$18</f>
        <v>5</v>
      </c>
      <c r="BR43" s="104">
        <f>D17S2!$H$19</f>
        <v>0</v>
      </c>
      <c r="BS43" s="104">
        <f>D17S2!$H$20</f>
        <v>0</v>
      </c>
      <c r="BT43" s="104">
        <f>D17S2!$H$21</f>
        <v>0</v>
      </c>
      <c r="BU43" s="104">
        <f>COUNTA( D17S2!$B$24:$B$30)</f>
        <v>6</v>
      </c>
      <c r="BV43" s="104">
        <f>COUNTIF(D17S2!$F$24:$F$30,"Yes")+COUNTIF(D17S2!$F$24:$F$30,"""")+COUNTIF(D17S2!$F$24:$F$30,"'")</f>
        <v>6</v>
      </c>
      <c r="BW43" s="104">
        <f>COUNTIF(D17S2!$F$24:$F$30,"Maybe")+COUNTIF(D17S2!$F$24:$F$30,"May be")</f>
        <v>0</v>
      </c>
      <c r="BX43" s="104">
        <f>COUNTIF( D17S2!$F$24:$F$30,"No")</f>
        <v>0</v>
      </c>
      <c r="BY43" s="190">
        <f t="shared" si="16"/>
        <v>0.81818181818181823</v>
      </c>
      <c r="BZ43" s="190">
        <f t="shared" si="17"/>
        <v>0.69696969696969702</v>
      </c>
      <c r="CA43" s="190">
        <f t="shared" si="18"/>
        <v>0.90909090909090906</v>
      </c>
      <c r="CB43" s="190">
        <f t="shared" si="19"/>
        <v>9.0909090909090912E-2</v>
      </c>
      <c r="CC43" s="190">
        <f t="shared" si="20"/>
        <v>0</v>
      </c>
      <c r="CD43" s="104">
        <f t="shared" si="11"/>
        <v>6.6969696969696972</v>
      </c>
      <c r="CE43" s="104">
        <f t="shared" si="13"/>
        <v>2.6</v>
      </c>
      <c r="CF43" s="104" t="str">
        <f t="shared" si="14"/>
        <v>Reason to Use: Good Past Experience</v>
      </c>
      <c r="CG43" s="131" t="str">
        <f t="shared" si="15"/>
        <v>Reason Not to Use: Price Too High</v>
      </c>
      <c r="CH43" s="104" t="str">
        <f ca="1">IFERROR(_xludf.TEXTJOIN(", ",TRUE,INDIRECT(AE43&amp;"!$G$24:$G$30")),"")</f>
        <v/>
      </c>
    </row>
    <row r="44" spans="1:86">
      <c r="J44" s="219">
        <f>SUM(J3:J43)</f>
        <v>2244</v>
      </c>
      <c r="K44" s="219">
        <f>[1]RAW!H44</f>
        <v>0</v>
      </c>
      <c r="L44" s="219">
        <f>[1]RAW!I44</f>
        <v>0</v>
      </c>
      <c r="M44" s="219">
        <f>[1]RAW!J44</f>
        <v>0</v>
      </c>
      <c r="N44" s="219">
        <f>[1]RAW!K44</f>
        <v>0</v>
      </c>
      <c r="O44" s="219">
        <f>[1]RAW!L44</f>
        <v>0</v>
      </c>
      <c r="P44" s="219">
        <f>[1]RAW!M44</f>
        <v>2112.2899999999995</v>
      </c>
      <c r="Q44" s="219">
        <f>[1]RAW!N44</f>
        <v>0</v>
      </c>
      <c r="R44" s="219">
        <f>[1]RAW!O44</f>
        <v>3763.54</v>
      </c>
      <c r="S44" s="217">
        <f>[1]RAW!P44</f>
        <v>2351.9</v>
      </c>
      <c r="T44" s="218">
        <f>[1]RAW!Q44</f>
        <v>0</v>
      </c>
      <c r="U44" s="217">
        <f>[1]RAW!R44</f>
        <v>108000</v>
      </c>
      <c r="V44" s="217">
        <f>[1]RAW!S44</f>
        <v>0</v>
      </c>
      <c r="W44" s="217">
        <f>[1]RAW!T44</f>
        <v>0</v>
      </c>
      <c r="X44" s="217">
        <f>[1]RAW!U44</f>
        <v>0</v>
      </c>
      <c r="Y44" s="217">
        <f>[1]RAW!V44</f>
        <v>0</v>
      </c>
      <c r="Z44" s="217">
        <f>[1]RAW!W44</f>
        <v>0</v>
      </c>
      <c r="AA44" s="250">
        <f>[1]RAW!X44</f>
        <v>10.341580597735192</v>
      </c>
      <c r="AB44" s="217">
        <f>[1]RAW!Y44</f>
        <v>267.38499999999999</v>
      </c>
      <c r="AC44" s="217">
        <f>[1]RAW!Z44</f>
        <v>0</v>
      </c>
      <c r="AD44" s="217">
        <f>[1]RAW!AA44</f>
        <v>0</v>
      </c>
    </row>
    <row r="45" spans="1:86">
      <c r="L45" s="219"/>
      <c r="Q45" s="219"/>
      <c r="R45" s="219"/>
    </row>
    <row r="46" spans="1:86">
      <c r="L46" s="219"/>
      <c r="Q46" s="219"/>
      <c r="R46" s="219"/>
    </row>
  </sheetData>
  <conditionalFormatting sqref="AQ1:AQ1048576">
    <cfRule type="duplicateValues" dxfId="0" priority="1"/>
  </conditionalFormatting>
  <pageMargins left="0.25" right="0.25" top="0.75" bottom="0.75" header="0.3" footer="0.3"/>
  <pageSetup paperSize="9" orientation="portrait" horizontalDpi="0" verticalDpi="0"/>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sheetPr>
    <tabColor theme="2" tint="-0.499984740745262"/>
  </sheetPr>
  <dimension ref="A1:H102"/>
  <sheetViews>
    <sheetView view="pageBreakPreview" topLeftCell="A39" zoomScale="179"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+SUM!D40</f>
        <v>46002</v>
      </c>
      <c r="G1" s="60" t="s">
        <v>236</v>
      </c>
      <c r="H1" s="68">
        <v>16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251" t="s">
        <v>3085</v>
      </c>
      <c r="C4" s="81" t="str">
        <f>+SUM!C40</f>
        <v>Chakwal</v>
      </c>
      <c r="D4" s="72" t="s">
        <v>3083</v>
      </c>
      <c r="E4" s="72" t="s">
        <v>3084</v>
      </c>
      <c r="F4" s="73" t="s">
        <v>3143</v>
      </c>
      <c r="G4" s="72" t="s">
        <v>3144</v>
      </c>
      <c r="H4" s="136" t="s">
        <v>3086</v>
      </c>
    </row>
    <row r="5" spans="1:8">
      <c r="A5" s="31" t="s">
        <v>248</v>
      </c>
    </row>
    <row r="6" spans="1:8" s="38" customFormat="1" ht="28" customHeight="1">
      <c r="A6" s="273" t="s">
        <v>249</v>
      </c>
      <c r="B6" s="274"/>
      <c r="C6" s="36">
        <v>28</v>
      </c>
      <c r="D6" s="37" t="s">
        <v>250</v>
      </c>
      <c r="E6" s="74">
        <v>28</v>
      </c>
      <c r="F6" s="275" t="s">
        <v>251</v>
      </c>
      <c r="G6" s="276"/>
      <c r="H6" s="36">
        <v>245</v>
      </c>
    </row>
    <row r="7" spans="1:8" s="38" customFormat="1" ht="42" customHeight="1">
      <c r="A7" s="273" t="s">
        <v>252</v>
      </c>
      <c r="B7" s="274"/>
      <c r="C7" s="36">
        <v>24</v>
      </c>
      <c r="D7" s="39" t="s">
        <v>253</v>
      </c>
      <c r="E7" s="74">
        <v>21</v>
      </c>
      <c r="F7" s="275" t="s">
        <v>254</v>
      </c>
      <c r="G7" s="276"/>
      <c r="H7" s="36">
        <v>27</v>
      </c>
    </row>
    <row r="8" spans="1:8" s="38" customFormat="1" ht="28" customHeight="1">
      <c r="A8" s="273" t="s">
        <v>255</v>
      </c>
      <c r="B8" s="274"/>
      <c r="C8" s="36">
        <v>1</v>
      </c>
      <c r="D8" s="40" t="s">
        <v>256</v>
      </c>
      <c r="E8" s="74"/>
      <c r="F8" s="275" t="s">
        <v>257</v>
      </c>
      <c r="G8" s="276"/>
      <c r="H8" s="36">
        <v>235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v>15</v>
      </c>
    </row>
    <row r="16" spans="1:8" ht="15" customHeight="1">
      <c r="A16" s="30">
        <v>2</v>
      </c>
      <c r="B16" s="77" t="s">
        <v>273</v>
      </c>
      <c r="D16" s="73">
        <v>20</v>
      </c>
      <c r="E16" s="77" t="s">
        <v>274</v>
      </c>
      <c r="F16" s="77"/>
      <c r="G16" s="77"/>
      <c r="H16" s="65"/>
    </row>
    <row r="17" spans="1:8" ht="15" customHeight="1">
      <c r="A17" s="30">
        <v>3</v>
      </c>
      <c r="B17" s="77" t="s">
        <v>275</v>
      </c>
      <c r="D17" s="73">
        <v>21</v>
      </c>
      <c r="E17" s="77" t="s">
        <v>276</v>
      </c>
      <c r="F17" s="77"/>
      <c r="G17" s="77"/>
      <c r="H17" s="65">
        <v>5</v>
      </c>
    </row>
    <row r="18" spans="1:8" ht="15" customHeight="1">
      <c r="A18" s="30">
        <v>4</v>
      </c>
      <c r="B18" s="77" t="s">
        <v>277</v>
      </c>
      <c r="D18" s="73">
        <v>19</v>
      </c>
      <c r="E18" s="77" t="s">
        <v>278</v>
      </c>
      <c r="F18" s="77"/>
      <c r="G18" s="77"/>
      <c r="H18" s="65">
        <v>10</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61"/>
      <c r="B24" s="161"/>
      <c r="C24" s="161"/>
      <c r="D24" s="161"/>
      <c r="E24" s="161"/>
      <c r="F24" s="161"/>
      <c r="G24" s="161"/>
      <c r="H24" s="161"/>
    </row>
    <row r="25" spans="1:8" ht="15">
      <c r="A25" s="183">
        <v>1</v>
      </c>
      <c r="B25" s="184" t="s">
        <v>2869</v>
      </c>
      <c r="C25" s="183" t="s">
        <v>3095</v>
      </c>
      <c r="D25" s="183" t="s">
        <v>3096</v>
      </c>
      <c r="E25" s="183">
        <v>5</v>
      </c>
      <c r="F25" s="183" t="s">
        <v>295</v>
      </c>
      <c r="G25" s="183"/>
      <c r="H25" s="183" t="s">
        <v>586</v>
      </c>
    </row>
    <row r="26" spans="1:8" ht="15">
      <c r="A26" s="183">
        <v>2</v>
      </c>
      <c r="B26" s="183" t="s">
        <v>2382</v>
      </c>
      <c r="C26" s="183" t="s">
        <v>3097</v>
      </c>
      <c r="D26" s="183" t="s">
        <v>3096</v>
      </c>
      <c r="E26" s="183">
        <v>18</v>
      </c>
      <c r="F26" s="183" t="s">
        <v>295</v>
      </c>
      <c r="G26" s="183"/>
      <c r="H26" s="183"/>
    </row>
    <row r="27" spans="1:8" ht="15">
      <c r="A27" s="183">
        <v>3</v>
      </c>
      <c r="B27" s="184" t="s">
        <v>3098</v>
      </c>
      <c r="C27" s="183" t="s">
        <v>3099</v>
      </c>
      <c r="D27" s="183" t="s">
        <v>3096</v>
      </c>
      <c r="E27" s="183">
        <v>8</v>
      </c>
      <c r="F27" s="183" t="s">
        <v>295</v>
      </c>
      <c r="G27" s="183"/>
      <c r="H27" s="183"/>
    </row>
    <row r="28" spans="1:8" ht="15">
      <c r="A28" s="183">
        <v>4</v>
      </c>
      <c r="B28" s="183" t="s">
        <v>3100</v>
      </c>
      <c r="C28" s="183" t="s">
        <v>3101</v>
      </c>
      <c r="D28" s="183" t="s">
        <v>3096</v>
      </c>
      <c r="E28" s="183">
        <v>10</v>
      </c>
      <c r="F28" s="183" t="s">
        <v>295</v>
      </c>
      <c r="G28" s="183"/>
      <c r="H28" s="183" t="s">
        <v>586</v>
      </c>
    </row>
    <row r="29" spans="1:8" ht="15">
      <c r="A29" s="183">
        <v>5</v>
      </c>
      <c r="B29" s="183" t="s">
        <v>3102</v>
      </c>
      <c r="C29" s="183" t="s">
        <v>3103</v>
      </c>
      <c r="D29" s="183" t="s">
        <v>3096</v>
      </c>
      <c r="E29" s="183">
        <v>5</v>
      </c>
      <c r="F29" s="183" t="s">
        <v>295</v>
      </c>
      <c r="G29" s="183"/>
      <c r="H29" s="183" t="s">
        <v>586</v>
      </c>
    </row>
    <row r="30" spans="1:8" ht="15">
      <c r="A30" s="183">
        <v>6</v>
      </c>
      <c r="B30" s="183" t="s">
        <v>3104</v>
      </c>
      <c r="C30" s="183" t="s">
        <v>3105</v>
      </c>
      <c r="D30" s="183" t="s">
        <v>3096</v>
      </c>
      <c r="E30" s="183">
        <v>7</v>
      </c>
      <c r="F30" s="183" t="s">
        <v>295</v>
      </c>
      <c r="G30" s="183"/>
      <c r="H30" s="183"/>
    </row>
    <row r="31" spans="1:8" ht="15">
      <c r="A31" s="183">
        <v>7</v>
      </c>
      <c r="B31" s="183" t="s">
        <v>3106</v>
      </c>
      <c r="C31" s="183" t="s">
        <v>3107</v>
      </c>
      <c r="D31" s="183" t="s">
        <v>3096</v>
      </c>
      <c r="E31" s="183">
        <v>2</v>
      </c>
      <c r="F31" s="183" t="s">
        <v>295</v>
      </c>
      <c r="G31" s="183"/>
      <c r="H31" s="183"/>
    </row>
    <row r="32" spans="1:8" ht="15">
      <c r="A32" s="183">
        <v>8</v>
      </c>
      <c r="B32" s="183" t="s">
        <v>3108</v>
      </c>
      <c r="C32" s="183" t="s">
        <v>3109</v>
      </c>
      <c r="D32" s="183" t="s">
        <v>3096</v>
      </c>
      <c r="E32" s="183">
        <v>9</v>
      </c>
      <c r="F32" s="183" t="s">
        <v>295</v>
      </c>
      <c r="G32" s="183"/>
      <c r="H32" s="183" t="s">
        <v>586</v>
      </c>
    </row>
    <row r="33" spans="1:8" ht="15">
      <c r="A33" s="183">
        <v>9</v>
      </c>
      <c r="B33" s="183" t="s">
        <v>3106</v>
      </c>
      <c r="C33" s="183" t="s">
        <v>3110</v>
      </c>
      <c r="D33" s="183" t="s">
        <v>3096</v>
      </c>
      <c r="E33" s="183">
        <v>4</v>
      </c>
      <c r="F33" s="183" t="s">
        <v>295</v>
      </c>
      <c r="G33" s="183"/>
      <c r="H33" s="183"/>
    </row>
    <row r="34" spans="1:8" ht="15">
      <c r="A34" s="183">
        <v>10</v>
      </c>
      <c r="B34" s="184" t="s">
        <v>2751</v>
      </c>
      <c r="C34" s="183" t="s">
        <v>3111</v>
      </c>
      <c r="D34" s="183" t="s">
        <v>3096</v>
      </c>
      <c r="E34" s="183">
        <v>15</v>
      </c>
      <c r="F34" s="183" t="s">
        <v>295</v>
      </c>
      <c r="G34" s="183"/>
      <c r="H34" s="183" t="s">
        <v>586</v>
      </c>
    </row>
    <row r="35" spans="1:8" ht="15">
      <c r="A35" s="183">
        <v>11</v>
      </c>
      <c r="B35" s="183" t="s">
        <v>3112</v>
      </c>
      <c r="C35" s="183" t="s">
        <v>3113</v>
      </c>
      <c r="D35" s="183" t="s">
        <v>3096</v>
      </c>
      <c r="E35" s="183">
        <v>2</v>
      </c>
      <c r="F35" s="183" t="s">
        <v>295</v>
      </c>
      <c r="G35" s="183"/>
      <c r="H35" s="183"/>
    </row>
    <row r="36" spans="1:8" ht="15">
      <c r="A36" s="183">
        <v>12</v>
      </c>
      <c r="B36" s="183" t="s">
        <v>2417</v>
      </c>
      <c r="C36" s="183" t="s">
        <v>3114</v>
      </c>
      <c r="D36" s="183" t="s">
        <v>3096</v>
      </c>
      <c r="E36" s="183">
        <v>14</v>
      </c>
      <c r="F36" s="183" t="s">
        <v>295</v>
      </c>
      <c r="G36" s="183"/>
      <c r="H36" s="183"/>
    </row>
    <row r="37" spans="1:8" ht="15">
      <c r="A37" s="183">
        <v>13</v>
      </c>
      <c r="B37" s="183" t="s">
        <v>3115</v>
      </c>
      <c r="C37" s="183" t="s">
        <v>3116</v>
      </c>
      <c r="D37" s="183" t="s">
        <v>3096</v>
      </c>
      <c r="E37" s="183">
        <v>7</v>
      </c>
      <c r="F37" s="183" t="s">
        <v>295</v>
      </c>
      <c r="G37" s="183"/>
      <c r="H37" s="183" t="s">
        <v>586</v>
      </c>
    </row>
    <row r="38" spans="1:8" ht="15">
      <c r="A38" s="183">
        <v>14</v>
      </c>
      <c r="B38" s="183" t="s">
        <v>3117</v>
      </c>
      <c r="C38" s="183" t="s">
        <v>3118</v>
      </c>
      <c r="D38" s="183" t="s">
        <v>3096</v>
      </c>
      <c r="E38" s="183">
        <v>4</v>
      </c>
      <c r="F38" s="183" t="s">
        <v>295</v>
      </c>
      <c r="G38" s="183"/>
      <c r="H38" s="183"/>
    </row>
    <row r="39" spans="1:8" ht="15">
      <c r="A39" s="183">
        <v>15</v>
      </c>
      <c r="B39" s="184" t="s">
        <v>3119</v>
      </c>
      <c r="C39" s="183" t="s">
        <v>3120</v>
      </c>
      <c r="D39" s="183" t="s">
        <v>3096</v>
      </c>
      <c r="E39" s="183">
        <v>45</v>
      </c>
      <c r="F39" s="183" t="s">
        <v>295</v>
      </c>
      <c r="G39" s="183"/>
      <c r="H39" s="183"/>
    </row>
    <row r="40" spans="1:8" ht="15">
      <c r="A40" s="183">
        <v>16</v>
      </c>
      <c r="B40" s="183" t="s">
        <v>3121</v>
      </c>
      <c r="C40" s="183" t="s">
        <v>3122</v>
      </c>
      <c r="D40" s="183" t="s">
        <v>3096</v>
      </c>
      <c r="E40" s="183">
        <v>35</v>
      </c>
      <c r="F40" s="183" t="s">
        <v>295</v>
      </c>
      <c r="G40" s="183"/>
      <c r="H40" s="183"/>
    </row>
    <row r="41" spans="1:8" ht="15">
      <c r="A41" s="183">
        <v>17</v>
      </c>
      <c r="B41" s="183" t="s">
        <v>3123</v>
      </c>
      <c r="C41" s="183" t="s">
        <v>3124</v>
      </c>
      <c r="D41" s="183" t="s">
        <v>3096</v>
      </c>
      <c r="E41" s="183">
        <v>2</v>
      </c>
      <c r="F41" s="183" t="s">
        <v>295</v>
      </c>
      <c r="G41" s="183"/>
      <c r="H41" s="183"/>
    </row>
    <row r="42" spans="1:8" ht="15">
      <c r="A42" s="183">
        <v>18</v>
      </c>
      <c r="B42" s="183" t="s">
        <v>3125</v>
      </c>
      <c r="C42" s="183" t="s">
        <v>3126</v>
      </c>
      <c r="D42" s="183" t="s">
        <v>3096</v>
      </c>
      <c r="E42" s="183">
        <v>4</v>
      </c>
      <c r="F42" s="183" t="s">
        <v>295</v>
      </c>
      <c r="G42" s="183"/>
      <c r="H42" s="183"/>
    </row>
    <row r="43" spans="1:8" ht="15">
      <c r="A43" s="183">
        <v>19</v>
      </c>
      <c r="B43" s="183" t="s">
        <v>1373</v>
      </c>
      <c r="C43" s="183" t="s">
        <v>3127</v>
      </c>
      <c r="D43" s="183" t="s">
        <v>3096</v>
      </c>
      <c r="E43" s="183">
        <v>4</v>
      </c>
      <c r="F43" s="183" t="s">
        <v>295</v>
      </c>
      <c r="G43" s="183"/>
      <c r="H43" s="183"/>
    </row>
    <row r="44" spans="1:8" ht="15">
      <c r="A44" s="183">
        <v>20</v>
      </c>
      <c r="B44" s="183" t="s">
        <v>3128</v>
      </c>
      <c r="C44" s="183" t="s">
        <v>3129</v>
      </c>
      <c r="D44" s="183" t="s">
        <v>3096</v>
      </c>
      <c r="E44" s="183">
        <v>5</v>
      </c>
      <c r="F44" s="183" t="s">
        <v>295</v>
      </c>
      <c r="G44" s="183"/>
      <c r="H44" s="183"/>
    </row>
    <row r="45" spans="1:8" ht="15">
      <c r="A45" s="183">
        <v>21</v>
      </c>
      <c r="B45" s="183" t="s">
        <v>2715</v>
      </c>
      <c r="C45" s="183" t="s">
        <v>3130</v>
      </c>
      <c r="D45" s="183" t="s">
        <v>3096</v>
      </c>
      <c r="E45" s="183">
        <v>8</v>
      </c>
      <c r="F45" s="183" t="s">
        <v>295</v>
      </c>
      <c r="G45" s="183"/>
      <c r="H45" s="183"/>
    </row>
    <row r="46" spans="1:8" ht="15">
      <c r="A46" s="183">
        <v>22</v>
      </c>
      <c r="B46" s="183" t="s">
        <v>468</v>
      </c>
      <c r="C46" s="183" t="s">
        <v>3131</v>
      </c>
      <c r="D46" s="183" t="s">
        <v>3096</v>
      </c>
      <c r="E46" s="183">
        <v>1</v>
      </c>
      <c r="F46" s="183" t="s">
        <v>295</v>
      </c>
      <c r="G46" s="183"/>
      <c r="H46" s="183"/>
    </row>
    <row r="47" spans="1:8" ht="15">
      <c r="A47" s="183">
        <v>23</v>
      </c>
      <c r="B47" s="183" t="s">
        <v>3132</v>
      </c>
      <c r="C47" s="183" t="s">
        <v>3133</v>
      </c>
      <c r="D47" s="183" t="s">
        <v>3096</v>
      </c>
      <c r="E47" s="183">
        <v>10</v>
      </c>
      <c r="F47" s="183" t="s">
        <v>322</v>
      </c>
      <c r="G47" s="183"/>
      <c r="H47" s="183"/>
    </row>
    <row r="48" spans="1:8" ht="15">
      <c r="A48" s="183">
        <v>24</v>
      </c>
      <c r="B48" s="246" t="s">
        <v>3134</v>
      </c>
      <c r="C48" s="183" t="s">
        <v>3135</v>
      </c>
      <c r="D48" s="183" t="s">
        <v>3096</v>
      </c>
      <c r="E48" s="183">
        <v>6</v>
      </c>
      <c r="F48" s="183" t="s">
        <v>295</v>
      </c>
      <c r="G48" s="183"/>
      <c r="H48" s="183"/>
    </row>
    <row r="49" spans="1:8" ht="15">
      <c r="A49" s="183">
        <v>25</v>
      </c>
      <c r="B49" s="183" t="s">
        <v>2876</v>
      </c>
      <c r="C49" s="183" t="s">
        <v>1301</v>
      </c>
      <c r="D49" s="183" t="s">
        <v>3096</v>
      </c>
      <c r="E49" s="183">
        <v>5</v>
      </c>
      <c r="F49" s="183" t="s">
        <v>295</v>
      </c>
      <c r="G49" s="183"/>
      <c r="H49" s="183"/>
    </row>
    <row r="50" spans="1:8" ht="15">
      <c r="A50" s="183">
        <v>26</v>
      </c>
      <c r="B50" s="184" t="s">
        <v>3136</v>
      </c>
      <c r="C50" s="183" t="s">
        <v>3137</v>
      </c>
      <c r="D50" s="183" t="s">
        <v>3096</v>
      </c>
      <c r="E50" s="183">
        <v>5</v>
      </c>
      <c r="F50" s="183" t="s">
        <v>295</v>
      </c>
      <c r="G50" s="183"/>
      <c r="H50" s="183" t="s">
        <v>586</v>
      </c>
    </row>
    <row r="51" spans="1:8" ht="15">
      <c r="A51" s="183">
        <v>27</v>
      </c>
      <c r="B51" s="183" t="s">
        <v>3138</v>
      </c>
      <c r="C51" s="183" t="s">
        <v>3139</v>
      </c>
      <c r="D51" s="183" t="s">
        <v>3096</v>
      </c>
      <c r="E51" s="183">
        <v>2</v>
      </c>
      <c r="F51" s="183" t="s">
        <v>295</v>
      </c>
      <c r="G51" s="183"/>
      <c r="H51" s="183"/>
    </row>
    <row r="52" spans="1:8" ht="15">
      <c r="A52" s="183">
        <v>28</v>
      </c>
      <c r="B52" s="183" t="s">
        <v>3140</v>
      </c>
      <c r="C52" s="183" t="s">
        <v>3141</v>
      </c>
      <c r="D52" s="183" t="s">
        <v>3096</v>
      </c>
      <c r="E52" s="183">
        <v>3</v>
      </c>
      <c r="F52" s="183" t="s">
        <v>295</v>
      </c>
      <c r="G52" s="183"/>
      <c r="H52" s="65"/>
    </row>
    <row r="53" spans="1:8">
      <c r="A53" s="30">
        <v>30</v>
      </c>
      <c r="B53" s="182"/>
      <c r="C53" s="182"/>
      <c r="D53" s="182"/>
      <c r="E53" s="182"/>
      <c r="F53" s="182"/>
      <c r="G53" s="182"/>
      <c r="H53" s="182"/>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t="s">
        <v>3142</v>
      </c>
      <c r="G66" s="50"/>
    </row>
    <row r="67" spans="1:7">
      <c r="A67" s="32" t="s">
        <v>366</v>
      </c>
      <c r="C67" s="50"/>
      <c r="E67" s="51"/>
      <c r="G67" s="51"/>
    </row>
    <row r="68" spans="1:7" ht="16" customHeight="1">
      <c r="A68" s="51"/>
      <c r="B68" s="51"/>
      <c r="C68" s="30" t="s">
        <v>368</v>
      </c>
      <c r="D68" s="51" t="str">
        <f>+D4</f>
        <v>Kamran</v>
      </c>
      <c r="E68" s="30" t="s">
        <v>369</v>
      </c>
      <c r="F68" s="107" t="str">
        <f>+E4</f>
        <v xml:space="preserve"> 0340-1598005</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2" spans="1:7" ht="5" customHeight="1"/>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21</v>
      </c>
    </row>
    <row r="84" spans="1:7">
      <c r="A84" s="30">
        <v>2</v>
      </c>
      <c r="B84" s="30" t="s">
        <v>397</v>
      </c>
      <c r="E84" s="30" t="s">
        <v>396</v>
      </c>
      <c r="G84" s="35">
        <v>6</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245</v>
      </c>
    </row>
    <row r="88" spans="1:7">
      <c r="A88" s="30">
        <v>6</v>
      </c>
      <c r="B88" s="30" t="s">
        <v>401</v>
      </c>
      <c r="E88" s="30" t="s">
        <v>396</v>
      </c>
      <c r="G88" s="35">
        <v>10</v>
      </c>
    </row>
    <row r="89" spans="1:7">
      <c r="A89" s="30">
        <v>7</v>
      </c>
      <c r="B89" s="30" t="s">
        <v>402</v>
      </c>
      <c r="E89" s="83" t="s">
        <v>403</v>
      </c>
      <c r="G89" s="35" t="s">
        <v>1025</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2526</v>
      </c>
      <c r="G102" s="50" t="s">
        <v>2454</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3300-000000000000}">
      <formula1>0</formula1>
    </dataValidation>
    <dataValidation type="list" allowBlank="1" showInputMessage="1" showErrorMessage="1" sqref="G75" xr:uid="{00000000-0002-0000-3300-000003000000}">
      <formula1>"Clear,Some,Not clear"</formula1>
    </dataValidation>
    <dataValidation type="list" allowBlank="1" showInputMessage="1" showErrorMessage="1" sqref="G76 G78" xr:uid="{00000000-0002-0000-3300-000004000000}">
      <formula1>"Most,Few,None"</formula1>
    </dataValidation>
    <dataValidation type="list" allowBlank="1" showInputMessage="1" showErrorMessage="1" sqref="G77" xr:uid="{00000000-0002-0000-3300-000005000000}">
      <formula1>"Clear,Mixed,Not clear"</formula1>
    </dataValidation>
    <dataValidation type="list" allowBlank="1" showInputMessage="1" showErrorMessage="1" sqref="G79" xr:uid="{00000000-0002-0000-3300-000006000000}">
      <formula1>"Yes,Some confusion,No"</formula1>
    </dataValidation>
    <dataValidation type="list" allowBlank="1" showInputMessage="1" showErrorMessage="1" sqref="G80" xr:uid="{00000000-0002-0000-3300-000007000000}">
      <formula1>"Yes,Some,No"</formula1>
    </dataValidation>
  </dataValidations>
  <hyperlinks>
    <hyperlink ref="H4" r:id="rId1" xr:uid="{0A6A4DB7-A0D6-4E41-B966-C88CCA2EAECE}"/>
  </hyperlinks>
  <pageMargins left="0.25" right="0.25" top="0.75" bottom="0.75" header="0.3" footer="0.3"/>
  <pageSetup paperSize="9" orientation="portrait" horizontalDpi="0" verticalDpi="0"/>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sheetPr>
    <tabColor theme="2" tint="-0.499984740745262"/>
  </sheetPr>
  <dimension ref="A1:H102"/>
  <sheetViews>
    <sheetView view="pageBreakPreview" topLeftCell="B8" zoomScale="125"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+D16S1!F1</f>
        <v>46002</v>
      </c>
      <c r="G1" s="60" t="s">
        <v>236</v>
      </c>
      <c r="H1" s="68">
        <f>+D16S1!H1</f>
        <v>16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3080</v>
      </c>
      <c r="C4" s="81" t="str">
        <f>+D16S1!C4</f>
        <v>Chakwal</v>
      </c>
      <c r="D4" s="72" t="s">
        <v>3081</v>
      </c>
      <c r="E4" s="72" t="s">
        <v>3082</v>
      </c>
      <c r="F4" s="73" t="s">
        <v>3198</v>
      </c>
      <c r="G4" s="164" t="s">
        <v>3199</v>
      </c>
      <c r="H4" s="136" t="s">
        <v>3079</v>
      </c>
    </row>
    <row r="5" spans="1:8">
      <c r="A5" s="31" t="s">
        <v>248</v>
      </c>
    </row>
    <row r="6" spans="1:8" s="38" customFormat="1" ht="28" customHeight="1">
      <c r="A6" s="273" t="s">
        <v>249</v>
      </c>
      <c r="B6" s="274"/>
      <c r="C6" s="36">
        <v>29</v>
      </c>
      <c r="D6" s="37" t="s">
        <v>250</v>
      </c>
      <c r="E6" s="74">
        <v>29</v>
      </c>
      <c r="F6" s="275" t="s">
        <v>251</v>
      </c>
      <c r="G6" s="276"/>
      <c r="H6" s="36">
        <v>246</v>
      </c>
    </row>
    <row r="7" spans="1:8" s="38" customFormat="1" ht="42" customHeight="1">
      <c r="A7" s="273" t="s">
        <v>252</v>
      </c>
      <c r="B7" s="274"/>
      <c r="C7" s="36">
        <v>23</v>
      </c>
      <c r="D7" s="39" t="s">
        <v>253</v>
      </c>
      <c r="E7" s="74">
        <v>22</v>
      </c>
      <c r="F7" s="275" t="s">
        <v>254</v>
      </c>
      <c r="G7" s="276"/>
      <c r="H7" s="36">
        <v>25</v>
      </c>
    </row>
    <row r="8" spans="1:8" s="38" customFormat="1" ht="28" customHeight="1">
      <c r="A8" s="273" t="s">
        <v>255</v>
      </c>
      <c r="B8" s="274"/>
      <c r="C8" s="36">
        <v>4</v>
      </c>
      <c r="D8" s="40" t="s">
        <v>256</v>
      </c>
      <c r="E8" s="74"/>
      <c r="F8" s="275" t="s">
        <v>257</v>
      </c>
      <c r="G8" s="276"/>
      <c r="H8" s="36">
        <v>220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18</v>
      </c>
      <c r="E15" s="77" t="s">
        <v>272</v>
      </c>
      <c r="F15" s="77"/>
      <c r="G15" s="77"/>
      <c r="H15" s="65">
        <v>16</v>
      </c>
    </row>
    <row r="16" spans="1:8" ht="15" customHeight="1">
      <c r="A16" s="30">
        <v>2</v>
      </c>
      <c r="B16" s="77" t="s">
        <v>273</v>
      </c>
      <c r="D16" s="73">
        <v>20</v>
      </c>
      <c r="E16" s="77" t="s">
        <v>274</v>
      </c>
      <c r="F16" s="77"/>
      <c r="G16" s="77"/>
      <c r="H16" s="65">
        <v>3</v>
      </c>
    </row>
    <row r="17" spans="1:8" ht="15" customHeight="1">
      <c r="A17" s="30">
        <v>3</v>
      </c>
      <c r="B17" s="77" t="s">
        <v>275</v>
      </c>
      <c r="D17" s="73">
        <v>22</v>
      </c>
      <c r="E17" s="77" t="s">
        <v>276</v>
      </c>
      <c r="F17" s="77"/>
      <c r="G17" s="77"/>
      <c r="H17" s="65">
        <v>7</v>
      </c>
    </row>
    <row r="18" spans="1:8" ht="15" customHeight="1">
      <c r="A18" s="30">
        <v>4</v>
      </c>
      <c r="B18" s="77" t="s">
        <v>277</v>
      </c>
      <c r="D18" s="73">
        <v>19</v>
      </c>
      <c r="E18" s="77" t="s">
        <v>278</v>
      </c>
      <c r="F18" s="77"/>
      <c r="G18" s="77"/>
      <c r="H18" s="65">
        <v>11</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6" t="s">
        <v>3087</v>
      </c>
      <c r="B24" s="246" t="s">
        <v>3088</v>
      </c>
      <c r="C24" s="246" t="s">
        <v>3089</v>
      </c>
      <c r="D24" s="246" t="s">
        <v>3090</v>
      </c>
      <c r="E24" s="246" t="s">
        <v>3091</v>
      </c>
      <c r="F24" s="246" t="s">
        <v>3092</v>
      </c>
      <c r="G24" s="246" t="s">
        <v>3093</v>
      </c>
      <c r="H24" s="246" t="s">
        <v>3094</v>
      </c>
    </row>
    <row r="25" spans="1:8" ht="15">
      <c r="A25" s="183">
        <v>1</v>
      </c>
      <c r="B25" s="183" t="s">
        <v>3145</v>
      </c>
      <c r="C25" s="183" t="s">
        <v>3146</v>
      </c>
      <c r="D25" s="183" t="s">
        <v>3147</v>
      </c>
      <c r="E25" s="183">
        <v>15</v>
      </c>
      <c r="F25" s="183" t="s">
        <v>295</v>
      </c>
      <c r="G25" s="183"/>
      <c r="H25" s="183"/>
    </row>
    <row r="26" spans="1:8" ht="15">
      <c r="A26" s="183">
        <v>2</v>
      </c>
      <c r="B26" s="183" t="s">
        <v>3148</v>
      </c>
      <c r="C26" s="183" t="s">
        <v>3149</v>
      </c>
      <c r="D26" s="183" t="s">
        <v>3147</v>
      </c>
      <c r="E26" s="183">
        <v>2</v>
      </c>
      <c r="F26" s="183" t="s">
        <v>295</v>
      </c>
      <c r="G26" s="183"/>
      <c r="H26" s="183"/>
    </row>
    <row r="27" spans="1:8" ht="15">
      <c r="A27" s="183">
        <v>3</v>
      </c>
      <c r="B27" s="183" t="s">
        <v>3150</v>
      </c>
      <c r="C27" s="183" t="s">
        <v>3151</v>
      </c>
      <c r="D27" s="183" t="s">
        <v>3147</v>
      </c>
      <c r="E27" s="183">
        <v>7</v>
      </c>
      <c r="F27" s="183" t="s">
        <v>295</v>
      </c>
      <c r="G27" s="183"/>
      <c r="H27" s="183" t="s">
        <v>586</v>
      </c>
    </row>
    <row r="28" spans="1:8" ht="15">
      <c r="A28" s="183">
        <v>4</v>
      </c>
      <c r="B28" s="183" t="s">
        <v>2428</v>
      </c>
      <c r="C28" s="183" t="s">
        <v>3152</v>
      </c>
      <c r="D28" s="183" t="s">
        <v>3147</v>
      </c>
      <c r="E28" s="183">
        <v>6</v>
      </c>
      <c r="F28" s="183" t="s">
        <v>295</v>
      </c>
      <c r="G28" s="183"/>
      <c r="H28" s="183" t="s">
        <v>586</v>
      </c>
    </row>
    <row r="29" spans="1:8" ht="15">
      <c r="A29" s="183">
        <v>5</v>
      </c>
      <c r="B29" s="183" t="s">
        <v>1489</v>
      </c>
      <c r="C29" s="183" t="s">
        <v>3153</v>
      </c>
      <c r="D29" s="183" t="s">
        <v>3147</v>
      </c>
      <c r="E29" s="183">
        <v>12</v>
      </c>
      <c r="F29" s="183" t="s">
        <v>295</v>
      </c>
      <c r="G29" s="183"/>
      <c r="H29" s="183"/>
    </row>
    <row r="30" spans="1:8" ht="15">
      <c r="A30" s="183">
        <v>6</v>
      </c>
      <c r="B30" s="183" t="s">
        <v>3154</v>
      </c>
      <c r="C30" s="183" t="s">
        <v>3155</v>
      </c>
      <c r="D30" s="183" t="s">
        <v>3147</v>
      </c>
      <c r="E30" s="183">
        <v>5</v>
      </c>
      <c r="F30" s="183" t="s">
        <v>295</v>
      </c>
      <c r="G30" s="183"/>
      <c r="H30" s="183" t="s">
        <v>586</v>
      </c>
    </row>
    <row r="31" spans="1:8" ht="15">
      <c r="A31" s="183">
        <v>7</v>
      </c>
      <c r="B31" s="183" t="s">
        <v>3156</v>
      </c>
      <c r="C31" s="183" t="s">
        <v>3157</v>
      </c>
      <c r="D31" s="183" t="s">
        <v>3147</v>
      </c>
      <c r="E31" s="183">
        <v>6</v>
      </c>
      <c r="F31" s="183" t="s">
        <v>295</v>
      </c>
      <c r="G31" s="183"/>
      <c r="H31" s="183" t="s">
        <v>586</v>
      </c>
    </row>
    <row r="32" spans="1:8" ht="15">
      <c r="A32" s="183">
        <v>8</v>
      </c>
      <c r="B32" s="183" t="s">
        <v>3158</v>
      </c>
      <c r="C32" s="183" t="s">
        <v>3159</v>
      </c>
      <c r="D32" s="183" t="s">
        <v>3147</v>
      </c>
      <c r="E32" s="183">
        <v>20</v>
      </c>
      <c r="F32" s="183" t="s">
        <v>295</v>
      </c>
      <c r="G32" s="183"/>
      <c r="H32" s="183" t="s">
        <v>586</v>
      </c>
    </row>
    <row r="33" spans="1:8" ht="15">
      <c r="A33" s="183">
        <v>9</v>
      </c>
      <c r="B33" s="183" t="s">
        <v>3160</v>
      </c>
      <c r="C33" s="183" t="s">
        <v>3161</v>
      </c>
      <c r="D33" s="183" t="s">
        <v>3147</v>
      </c>
      <c r="E33" s="183">
        <v>4</v>
      </c>
      <c r="F33" s="183" t="s">
        <v>295</v>
      </c>
      <c r="G33" s="183"/>
      <c r="H33" s="183"/>
    </row>
    <row r="34" spans="1:8" ht="15">
      <c r="A34" s="183">
        <v>10</v>
      </c>
      <c r="B34" s="183" t="s">
        <v>1288</v>
      </c>
      <c r="C34" s="183" t="s">
        <v>3162</v>
      </c>
      <c r="D34" s="183" t="s">
        <v>3147</v>
      </c>
      <c r="E34" s="183">
        <v>3</v>
      </c>
      <c r="F34" s="183" t="s">
        <v>295</v>
      </c>
      <c r="G34" s="183"/>
      <c r="H34" s="183"/>
    </row>
    <row r="35" spans="1:8" ht="15">
      <c r="A35" s="183">
        <v>11</v>
      </c>
      <c r="B35" s="183" t="s">
        <v>3163</v>
      </c>
      <c r="C35" s="183" t="s">
        <v>3164</v>
      </c>
      <c r="D35" s="183" t="s">
        <v>3147</v>
      </c>
      <c r="E35" s="183">
        <v>5</v>
      </c>
      <c r="F35" s="183" t="s">
        <v>295</v>
      </c>
      <c r="G35" s="183"/>
      <c r="H35" s="183"/>
    </row>
    <row r="36" spans="1:8" ht="15">
      <c r="A36" s="183">
        <v>12</v>
      </c>
      <c r="B36" s="183" t="s">
        <v>1181</v>
      </c>
      <c r="C36" s="183" t="s">
        <v>3165</v>
      </c>
      <c r="D36" s="183" t="s">
        <v>3147</v>
      </c>
      <c r="E36" s="183">
        <v>3</v>
      </c>
      <c r="F36" s="183" t="s">
        <v>295</v>
      </c>
      <c r="G36" s="183"/>
      <c r="H36" s="183"/>
    </row>
    <row r="37" spans="1:8" ht="15">
      <c r="A37" s="183">
        <v>13</v>
      </c>
      <c r="B37" s="183" t="s">
        <v>3166</v>
      </c>
      <c r="C37" s="183" t="s">
        <v>3167</v>
      </c>
      <c r="D37" s="183" t="s">
        <v>3147</v>
      </c>
      <c r="E37" s="183">
        <v>4</v>
      </c>
      <c r="F37" s="183" t="s">
        <v>295</v>
      </c>
      <c r="G37" s="183"/>
      <c r="H37" s="183" t="s">
        <v>586</v>
      </c>
    </row>
    <row r="38" spans="1:8" ht="15">
      <c r="A38" s="183">
        <v>14</v>
      </c>
      <c r="B38" s="183" t="s">
        <v>3168</v>
      </c>
      <c r="C38" s="183" t="s">
        <v>3169</v>
      </c>
      <c r="D38" s="183" t="s">
        <v>3147</v>
      </c>
      <c r="E38" s="183">
        <v>6</v>
      </c>
      <c r="F38" s="183" t="s">
        <v>295</v>
      </c>
      <c r="G38" s="183"/>
      <c r="H38" s="183"/>
    </row>
    <row r="39" spans="1:8" ht="15">
      <c r="A39" s="183">
        <v>15</v>
      </c>
      <c r="B39" s="183" t="s">
        <v>3170</v>
      </c>
      <c r="C39" s="183" t="s">
        <v>3171</v>
      </c>
      <c r="D39" s="183" t="s">
        <v>3147</v>
      </c>
      <c r="E39" s="183">
        <v>10</v>
      </c>
      <c r="F39" s="183" t="s">
        <v>295</v>
      </c>
      <c r="G39" s="183"/>
      <c r="H39" s="183"/>
    </row>
    <row r="40" spans="1:8" ht="15">
      <c r="A40" s="183">
        <v>16</v>
      </c>
      <c r="B40" s="183" t="s">
        <v>3172</v>
      </c>
      <c r="C40" s="183" t="s">
        <v>3173</v>
      </c>
      <c r="D40" s="183" t="s">
        <v>3147</v>
      </c>
      <c r="E40" s="183">
        <v>6</v>
      </c>
      <c r="F40" s="183" t="s">
        <v>322</v>
      </c>
      <c r="G40" s="183" t="s">
        <v>310</v>
      </c>
      <c r="H40" s="183"/>
    </row>
    <row r="41" spans="1:8" ht="15">
      <c r="A41" s="183">
        <v>17</v>
      </c>
      <c r="B41" s="183" t="s">
        <v>3174</v>
      </c>
      <c r="C41" s="183" t="s">
        <v>3175</v>
      </c>
      <c r="D41" s="183" t="s">
        <v>3147</v>
      </c>
      <c r="E41" s="183">
        <v>12</v>
      </c>
      <c r="F41" s="183" t="s">
        <v>295</v>
      </c>
      <c r="G41" s="183"/>
      <c r="H41" s="183"/>
    </row>
    <row r="42" spans="1:8" ht="15">
      <c r="A42" s="183">
        <v>18</v>
      </c>
      <c r="B42" s="183" t="s">
        <v>3176</v>
      </c>
      <c r="C42" s="183" t="s">
        <v>3177</v>
      </c>
      <c r="D42" s="183" t="s">
        <v>3147</v>
      </c>
      <c r="E42" s="183">
        <v>10</v>
      </c>
      <c r="F42" s="183" t="s">
        <v>295</v>
      </c>
      <c r="G42" s="183"/>
      <c r="H42" s="183"/>
    </row>
    <row r="43" spans="1:8" ht="15">
      <c r="A43" s="183">
        <v>19</v>
      </c>
      <c r="B43" s="183" t="s">
        <v>3178</v>
      </c>
      <c r="C43" s="183" t="s">
        <v>3179</v>
      </c>
      <c r="D43" s="183" t="s">
        <v>3147</v>
      </c>
      <c r="E43" s="183">
        <v>8</v>
      </c>
      <c r="F43" s="183" t="s">
        <v>295</v>
      </c>
      <c r="G43" s="183"/>
      <c r="H43" s="183"/>
    </row>
    <row r="44" spans="1:8" ht="15">
      <c r="A44" s="183">
        <v>20</v>
      </c>
      <c r="B44" s="183" t="s">
        <v>3180</v>
      </c>
      <c r="C44" s="183" t="s">
        <v>3181</v>
      </c>
      <c r="D44" s="183" t="s">
        <v>3147</v>
      </c>
      <c r="E44" s="183">
        <v>7</v>
      </c>
      <c r="F44" s="183" t="s">
        <v>295</v>
      </c>
      <c r="G44" s="183"/>
      <c r="H44" s="183"/>
    </row>
    <row r="45" spans="1:8" ht="15">
      <c r="A45" s="183">
        <v>21</v>
      </c>
      <c r="B45" s="183" t="s">
        <v>3182</v>
      </c>
      <c r="C45" s="183" t="s">
        <v>3183</v>
      </c>
      <c r="D45" s="183" t="s">
        <v>3147</v>
      </c>
      <c r="E45" s="183">
        <v>5</v>
      </c>
      <c r="F45" s="183" t="s">
        <v>322</v>
      </c>
      <c r="G45" s="183" t="s">
        <v>315</v>
      </c>
      <c r="H45" s="183"/>
    </row>
    <row r="46" spans="1:8" ht="15">
      <c r="A46" s="183">
        <v>22</v>
      </c>
      <c r="B46" s="183" t="s">
        <v>3184</v>
      </c>
      <c r="C46" s="183" t="s">
        <v>3185</v>
      </c>
      <c r="D46" s="183" t="s">
        <v>3147</v>
      </c>
      <c r="E46" s="183">
        <v>6</v>
      </c>
      <c r="F46" s="183" t="s">
        <v>295</v>
      </c>
      <c r="G46" s="183"/>
      <c r="H46" s="183"/>
    </row>
    <row r="47" spans="1:8" ht="15">
      <c r="A47" s="183">
        <v>23</v>
      </c>
      <c r="B47" s="183" t="s">
        <v>3186</v>
      </c>
      <c r="C47" s="183" t="s">
        <v>3187</v>
      </c>
      <c r="D47" s="183" t="s">
        <v>3147</v>
      </c>
      <c r="E47" s="183">
        <v>5</v>
      </c>
      <c r="F47" s="183" t="s">
        <v>322</v>
      </c>
      <c r="G47" s="183" t="s">
        <v>310</v>
      </c>
      <c r="H47" s="183"/>
    </row>
    <row r="48" spans="1:8" ht="15">
      <c r="A48" s="183">
        <v>24</v>
      </c>
      <c r="B48" s="183" t="s">
        <v>3188</v>
      </c>
      <c r="C48" s="183" t="s">
        <v>3189</v>
      </c>
      <c r="D48" s="183" t="s">
        <v>3147</v>
      </c>
      <c r="E48" s="183">
        <v>10</v>
      </c>
      <c r="F48" s="183" t="s">
        <v>322</v>
      </c>
      <c r="G48" s="183" t="s">
        <v>315</v>
      </c>
      <c r="H48" s="183"/>
    </row>
    <row r="49" spans="1:8" ht="15">
      <c r="A49" s="183">
        <v>25</v>
      </c>
      <c r="B49" s="183" t="s">
        <v>3190</v>
      </c>
      <c r="C49" s="183" t="s">
        <v>3191</v>
      </c>
      <c r="D49" s="183" t="s">
        <v>3147</v>
      </c>
      <c r="E49" s="183">
        <v>15</v>
      </c>
      <c r="F49" s="183" t="s">
        <v>295</v>
      </c>
      <c r="G49" s="183"/>
      <c r="H49" s="183"/>
    </row>
    <row r="50" spans="1:8" ht="15">
      <c r="A50" s="183">
        <v>26</v>
      </c>
      <c r="B50" s="183" t="s">
        <v>3192</v>
      </c>
      <c r="C50" s="183" t="s">
        <v>3193</v>
      </c>
      <c r="D50" s="183" t="s">
        <v>3147</v>
      </c>
      <c r="E50" s="183">
        <v>6</v>
      </c>
      <c r="F50" s="183" t="s">
        <v>295</v>
      </c>
      <c r="G50" s="183"/>
      <c r="H50" s="183"/>
    </row>
    <row r="51" spans="1:8" ht="15">
      <c r="A51" s="183">
        <v>27</v>
      </c>
      <c r="B51" s="183" t="s">
        <v>2304</v>
      </c>
      <c r="C51" s="183" t="s">
        <v>3194</v>
      </c>
      <c r="D51" s="183" t="s">
        <v>3147</v>
      </c>
      <c r="E51" s="183">
        <v>18</v>
      </c>
      <c r="F51" s="183" t="s">
        <v>295</v>
      </c>
      <c r="G51" s="183"/>
      <c r="H51" s="183"/>
    </row>
    <row r="52" spans="1:8" ht="15">
      <c r="A52" s="183">
        <v>28</v>
      </c>
      <c r="B52" s="183" t="s">
        <v>3195</v>
      </c>
      <c r="C52" s="183" t="s">
        <v>3196</v>
      </c>
      <c r="D52" s="183" t="s">
        <v>3147</v>
      </c>
      <c r="E52" s="183">
        <v>15</v>
      </c>
      <c r="F52" s="183" t="s">
        <v>295</v>
      </c>
      <c r="G52" s="183"/>
      <c r="H52" s="183" t="s">
        <v>586</v>
      </c>
    </row>
    <row r="53" spans="1:8" ht="15">
      <c r="A53" s="183">
        <v>29</v>
      </c>
      <c r="B53" s="183" t="s">
        <v>2250</v>
      </c>
      <c r="C53" s="183" t="s">
        <v>3197</v>
      </c>
      <c r="D53" s="183" t="s">
        <v>3147</v>
      </c>
      <c r="E53" s="183">
        <v>15</v>
      </c>
      <c r="F53" s="183" t="s">
        <v>295</v>
      </c>
      <c r="G53" s="183"/>
      <c r="H53" s="65"/>
    </row>
    <row r="54" spans="1:8">
      <c r="A54" s="30">
        <v>31</v>
      </c>
      <c r="B54" s="182"/>
      <c r="C54" s="182"/>
      <c r="D54" s="182"/>
      <c r="E54" s="182"/>
      <c r="F54" s="182"/>
      <c r="G54" s="182"/>
      <c r="H54" s="182"/>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 xml:space="preserve">Amir </v>
      </c>
      <c r="E68" s="30" t="s">
        <v>369</v>
      </c>
      <c r="F68" s="107" t="str">
        <f>+E4</f>
        <v>0345-5828098</v>
      </c>
      <c r="G68" s="30" t="s">
        <v>370</v>
      </c>
    </row>
    <row r="69" spans="1:7">
      <c r="A69" s="30" t="s">
        <v>371</v>
      </c>
      <c r="E69" s="50"/>
      <c r="G69" s="50"/>
    </row>
    <row r="70" spans="1:7" ht="18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22</v>
      </c>
    </row>
    <row r="84" spans="1:7">
      <c r="A84" s="30">
        <v>2</v>
      </c>
      <c r="B84" s="30" t="s">
        <v>397</v>
      </c>
      <c r="E84" s="30" t="s">
        <v>396</v>
      </c>
      <c r="G84" s="35">
        <v>3</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220</v>
      </c>
    </row>
    <row r="88" spans="1:7">
      <c r="A88" s="30">
        <v>6</v>
      </c>
      <c r="B88" s="30" t="s">
        <v>401</v>
      </c>
      <c r="E88" s="30" t="s">
        <v>396</v>
      </c>
      <c r="G88" s="35">
        <v>26</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c r="G102" s="50" t="s">
        <v>2588</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3400-000000000000}">
      <formula1>"Yes,Some,No"</formula1>
    </dataValidation>
    <dataValidation type="list" allowBlank="1" showInputMessage="1" showErrorMessage="1" sqref="G79" xr:uid="{00000000-0002-0000-3400-000001000000}">
      <formula1>"Yes,Some confusion,No"</formula1>
    </dataValidation>
    <dataValidation type="list" allowBlank="1" showInputMessage="1" showErrorMessage="1" sqref="G77" xr:uid="{00000000-0002-0000-3400-000002000000}">
      <formula1>"Clear,Mixed,Not clear"</formula1>
    </dataValidation>
    <dataValidation type="list" allowBlank="1" showInputMessage="1" showErrorMessage="1" sqref="G76 G78" xr:uid="{00000000-0002-0000-3400-000003000000}">
      <formula1>"Most,Few,None"</formula1>
    </dataValidation>
    <dataValidation type="list" allowBlank="1" showInputMessage="1" showErrorMessage="1" sqref="G75" xr:uid="{00000000-0002-0000-3400-000004000000}">
      <formula1>"Clear,Some,Not clear"</formula1>
    </dataValidation>
    <dataValidation type="whole" operator="greaterThanOrEqual" allowBlank="1" showInputMessage="1" showErrorMessage="1" sqref="C6:C8 D15:D21 E6:E8 G6:G8 G15:G21 G83:G88" xr:uid="{00000000-0002-0000-3400-000007000000}">
      <formula1>0</formula1>
    </dataValidation>
  </dataValidations>
  <hyperlinks>
    <hyperlink ref="H4" r:id="rId1" xr:uid="{98BDBE76-70D0-7A43-A782-478B7390E97D}"/>
  </hyperlinks>
  <pageMargins left="0.25" right="0.25" top="0.75" bottom="0.75" header="0.3" footer="0.3"/>
  <pageSetup paperSize="9" orientation="portrait" horizontalDpi="0" verticalDpi="0"/>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sheetPr>
    <tabColor theme="2" tint="-0.499984740745262"/>
  </sheetPr>
  <dimension ref="A1:H102"/>
  <sheetViews>
    <sheetView view="pageBreakPreview" topLeftCell="C60"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+D16S1!F1</f>
        <v>46002</v>
      </c>
      <c r="G1" s="60" t="s">
        <v>236</v>
      </c>
      <c r="H1" s="68">
        <f>+D16S2!H1</f>
        <v>16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+D16S1!C4</f>
        <v>Chakwal</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3500-000000000000}">
      <formula1>0</formula1>
    </dataValidation>
    <dataValidation type="decimal" operator="greaterThanOrEqual" allowBlank="1" showInputMessage="1" showErrorMessage="1" sqref="E24:E30" xr:uid="{00000000-0002-0000-3500-000001000000}">
      <formula1>0</formula1>
    </dataValidation>
    <dataValidation type="custom" allowBlank="1" showInputMessage="1" showErrorMessage="1" sqref="C24:C30" xr:uid="{00000000-0002-0000-3500-000002000000}">
      <formula1>AND(ISNUMBER(--C24),LEN(C24)&gt;=7)</formula1>
    </dataValidation>
    <dataValidation type="list" allowBlank="1" showInputMessage="1" showErrorMessage="1" sqref="G75" xr:uid="{00000000-0002-0000-3500-000003000000}">
      <formula1>"Clear,Some,Not clear"</formula1>
    </dataValidation>
    <dataValidation type="list" allowBlank="1" showInputMessage="1" showErrorMessage="1" sqref="G76 G78" xr:uid="{00000000-0002-0000-3500-000004000000}">
      <formula1>"Most,Few,None"</formula1>
    </dataValidation>
    <dataValidation type="list" allowBlank="1" showInputMessage="1" showErrorMessage="1" sqref="G77" xr:uid="{00000000-0002-0000-3500-000005000000}">
      <formula1>"Clear,Mixed,Not clear"</formula1>
    </dataValidation>
    <dataValidation type="list" allowBlank="1" showInputMessage="1" showErrorMessage="1" sqref="G79" xr:uid="{00000000-0002-0000-3500-000006000000}">
      <formula1>"Yes,Some confusion,No"</formula1>
    </dataValidation>
    <dataValidation type="list" allowBlank="1" showInputMessage="1" showErrorMessage="1" sqref="G80" xr:uid="{00000000-0002-0000-3500-000007000000}">
      <formula1>"Yes,Some,No"</formula1>
    </dataValidation>
  </dataValidations>
  <pageMargins left="0.25" right="0.25" top="0.75" bottom="0.75" header="0.3" footer="0.3"/>
  <pageSetup paperSize="9" orientation="portrait" horizontalDpi="0" verticalDpi="0"/>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sheetPr>
    <tabColor theme="2" tint="-9.9978637043366805E-2"/>
  </sheetPr>
  <dimension ref="A1:H106"/>
  <sheetViews>
    <sheetView view="pageBreakPreview" topLeftCell="C1" zoomScale="179"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t="str">
        <f>+SUM!C42</f>
        <v>Toba take singh</v>
      </c>
      <c r="G1" s="60" t="s">
        <v>236</v>
      </c>
      <c r="H1" s="68">
        <v>17</v>
      </c>
    </row>
    <row r="2" spans="1:8">
      <c r="A2" s="125" t="s">
        <v>237</v>
      </c>
      <c r="B2" s="122"/>
      <c r="C2" s="124" t="s">
        <v>238</v>
      </c>
      <c r="D2" s="119"/>
      <c r="G2" s="59"/>
    </row>
    <row r="3" spans="1:8">
      <c r="A3" s="66" t="s">
        <v>239</v>
      </c>
      <c r="B3" s="53" t="s">
        <v>153</v>
      </c>
      <c r="C3" s="53" t="s">
        <v>155</v>
      </c>
      <c r="D3" s="53" t="s">
        <v>147</v>
      </c>
      <c r="E3" s="53"/>
      <c r="F3" s="53" t="s">
        <v>240</v>
      </c>
      <c r="G3" s="53" t="s">
        <v>151</v>
      </c>
      <c r="H3" s="63" t="s">
        <v>241</v>
      </c>
    </row>
    <row r="4" spans="1:8" ht="15" customHeight="1">
      <c r="A4" s="69">
        <v>1</v>
      </c>
      <c r="B4" s="71" t="s">
        <v>3260</v>
      </c>
      <c r="C4" s="81" t="str">
        <f>+SUM!C37</f>
        <v>Phalia</v>
      </c>
      <c r="D4" s="72" t="s">
        <v>3261</v>
      </c>
      <c r="E4" s="72" t="s">
        <v>3262</v>
      </c>
      <c r="F4" s="73" t="s">
        <v>3267</v>
      </c>
      <c r="G4" s="164" t="s">
        <v>3268</v>
      </c>
      <c r="H4" s="136" t="s">
        <v>3263</v>
      </c>
    </row>
    <row r="5" spans="1:8">
      <c r="A5" s="31" t="s">
        <v>248</v>
      </c>
    </row>
    <row r="6" spans="1:8" s="38" customFormat="1" ht="28" customHeight="1">
      <c r="A6" s="273" t="s">
        <v>249</v>
      </c>
      <c r="B6" s="274"/>
      <c r="C6" s="36">
        <v>42</v>
      </c>
      <c r="D6" s="37" t="s">
        <v>250</v>
      </c>
      <c r="E6" s="74">
        <v>42</v>
      </c>
      <c r="F6" s="275" t="s">
        <v>251</v>
      </c>
      <c r="G6" s="276"/>
      <c r="H6" s="36">
        <v>303</v>
      </c>
    </row>
    <row r="7" spans="1:8" s="38" customFormat="1" ht="42" customHeight="1">
      <c r="A7" s="273" t="s">
        <v>252</v>
      </c>
      <c r="B7" s="274"/>
      <c r="C7" s="36">
        <v>35</v>
      </c>
      <c r="D7" s="39" t="s">
        <v>253</v>
      </c>
      <c r="E7" s="74">
        <v>32</v>
      </c>
      <c r="F7" s="275" t="s">
        <v>254</v>
      </c>
      <c r="G7" s="276"/>
      <c r="H7" s="36">
        <v>40</v>
      </c>
    </row>
    <row r="8" spans="1:8" s="38" customFormat="1" ht="28" customHeight="1">
      <c r="A8" s="273" t="s">
        <v>255</v>
      </c>
      <c r="B8" s="274"/>
      <c r="C8" s="36">
        <v>2</v>
      </c>
      <c r="D8" s="40" t="s">
        <v>256</v>
      </c>
      <c r="E8" s="74"/>
      <c r="F8" s="275" t="s">
        <v>257</v>
      </c>
      <c r="G8" s="276"/>
      <c r="H8" s="36">
        <v>299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28</v>
      </c>
      <c r="E15" s="77" t="s">
        <v>272</v>
      </c>
      <c r="F15" s="77"/>
      <c r="G15" s="77"/>
      <c r="H15" s="73">
        <v>15</v>
      </c>
    </row>
    <row r="16" spans="1:8" ht="15" customHeight="1">
      <c r="A16" s="30">
        <v>2</v>
      </c>
      <c r="B16" s="77" t="s">
        <v>273</v>
      </c>
      <c r="D16" s="73">
        <v>25</v>
      </c>
      <c r="E16" s="77" t="s">
        <v>274</v>
      </c>
      <c r="F16" s="77"/>
      <c r="G16" s="77"/>
      <c r="H16" s="73">
        <v>2</v>
      </c>
    </row>
    <row r="17" spans="1:8" ht="15" customHeight="1">
      <c r="A17" s="30">
        <v>3</v>
      </c>
      <c r="B17" s="77" t="s">
        <v>275</v>
      </c>
      <c r="D17" s="73">
        <v>30</v>
      </c>
      <c r="E17" s="77" t="s">
        <v>276</v>
      </c>
      <c r="F17" s="77"/>
      <c r="G17" s="77"/>
      <c r="H17" s="73">
        <v>3</v>
      </c>
    </row>
    <row r="18" spans="1:8" ht="15" customHeight="1">
      <c r="A18" s="30">
        <v>4</v>
      </c>
      <c r="B18" s="77" t="s">
        <v>277</v>
      </c>
      <c r="D18" s="73">
        <v>29</v>
      </c>
      <c r="E18" s="77" t="s">
        <v>278</v>
      </c>
      <c r="F18" s="77"/>
      <c r="G18" s="77"/>
      <c r="H18" s="73">
        <v>7</v>
      </c>
    </row>
    <row r="19" spans="1:8" ht="15" customHeight="1">
      <c r="A19" s="30">
        <v>5</v>
      </c>
      <c r="B19" s="77" t="s">
        <v>279</v>
      </c>
      <c r="D19" s="73"/>
      <c r="E19" s="77" t="s">
        <v>280</v>
      </c>
      <c r="F19" s="77"/>
      <c r="G19" s="77"/>
      <c r="H19" s="73"/>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3200</v>
      </c>
      <c r="C25" s="73" t="s">
        <v>3201</v>
      </c>
      <c r="D25" s="35" t="s">
        <v>3202</v>
      </c>
      <c r="E25" s="73">
        <v>20</v>
      </c>
      <c r="F25" s="73" t="s">
        <v>295</v>
      </c>
      <c r="G25" s="35"/>
      <c r="H25" s="73" t="s">
        <v>586</v>
      </c>
    </row>
    <row r="26" spans="1:8">
      <c r="A26" s="30">
        <v>2</v>
      </c>
      <c r="B26" s="73" t="s">
        <v>743</v>
      </c>
      <c r="C26" s="73" t="s">
        <v>3203</v>
      </c>
      <c r="D26" s="35" t="s">
        <v>3202</v>
      </c>
      <c r="E26" s="73">
        <v>8</v>
      </c>
      <c r="F26" s="73" t="s">
        <v>295</v>
      </c>
      <c r="G26" s="35"/>
      <c r="H26" s="73" t="s">
        <v>586</v>
      </c>
    </row>
    <row r="27" spans="1:8">
      <c r="A27" s="30">
        <v>3</v>
      </c>
      <c r="B27" s="180" t="s">
        <v>675</v>
      </c>
      <c r="C27" s="73" t="s">
        <v>3204</v>
      </c>
      <c r="D27" s="35" t="s">
        <v>3202</v>
      </c>
      <c r="E27" s="73">
        <v>11</v>
      </c>
      <c r="F27" s="73" t="s">
        <v>295</v>
      </c>
      <c r="G27" s="35"/>
      <c r="H27" s="73" t="s">
        <v>586</v>
      </c>
    </row>
    <row r="28" spans="1:8">
      <c r="A28" s="30">
        <v>4</v>
      </c>
      <c r="B28" s="72" t="s">
        <v>1840</v>
      </c>
      <c r="C28" s="73" t="s">
        <v>3205</v>
      </c>
      <c r="D28" s="35" t="s">
        <v>3202</v>
      </c>
      <c r="E28" s="73">
        <v>4</v>
      </c>
      <c r="F28" s="73" t="s">
        <v>295</v>
      </c>
      <c r="G28" s="35"/>
      <c r="H28" s="73"/>
    </row>
    <row r="29" spans="1:8">
      <c r="A29" s="30">
        <v>5</v>
      </c>
      <c r="B29" s="73" t="s">
        <v>1747</v>
      </c>
      <c r="C29" s="73" t="s">
        <v>3206</v>
      </c>
      <c r="D29" s="35" t="s">
        <v>3202</v>
      </c>
      <c r="E29" s="73">
        <v>2</v>
      </c>
      <c r="F29" s="73" t="s">
        <v>295</v>
      </c>
      <c r="G29" s="35"/>
      <c r="H29" s="73" t="s">
        <v>586</v>
      </c>
    </row>
    <row r="30" spans="1:8">
      <c r="A30" s="30">
        <v>6</v>
      </c>
      <c r="B30" s="73" t="s">
        <v>3207</v>
      </c>
      <c r="C30" s="73" t="s">
        <v>3208</v>
      </c>
      <c r="D30" s="35" t="s">
        <v>3202</v>
      </c>
      <c r="E30" s="73">
        <v>2</v>
      </c>
      <c r="F30" s="73" t="s">
        <v>295</v>
      </c>
      <c r="G30" s="35"/>
      <c r="H30" s="73"/>
    </row>
    <row r="31" spans="1:8">
      <c r="A31" s="30">
        <v>7</v>
      </c>
      <c r="B31" s="35" t="s">
        <v>2437</v>
      </c>
      <c r="C31" s="35" t="s">
        <v>3209</v>
      </c>
      <c r="D31" s="35" t="s">
        <v>3202</v>
      </c>
      <c r="E31" s="35">
        <v>12</v>
      </c>
      <c r="F31" s="73" t="s">
        <v>295</v>
      </c>
      <c r="G31" s="35"/>
      <c r="H31" s="35"/>
    </row>
    <row r="32" spans="1:8">
      <c r="A32" s="30">
        <v>8</v>
      </c>
      <c r="B32" s="35" t="s">
        <v>1763</v>
      </c>
      <c r="C32" s="35" t="s">
        <v>3210</v>
      </c>
      <c r="D32" s="35" t="s">
        <v>3202</v>
      </c>
      <c r="E32" s="35">
        <v>11</v>
      </c>
      <c r="F32" s="73" t="s">
        <v>295</v>
      </c>
      <c r="G32" s="35"/>
      <c r="H32" s="35" t="s">
        <v>586</v>
      </c>
    </row>
    <row r="33" spans="1:8">
      <c r="A33" s="30">
        <v>9</v>
      </c>
      <c r="B33" s="35" t="s">
        <v>1834</v>
      </c>
      <c r="C33" s="35" t="s">
        <v>3211</v>
      </c>
      <c r="D33" s="35" t="s">
        <v>3202</v>
      </c>
      <c r="E33" s="35">
        <v>10</v>
      </c>
      <c r="F33" s="73" t="s">
        <v>295</v>
      </c>
      <c r="G33" s="35"/>
      <c r="H33" s="35"/>
    </row>
    <row r="34" spans="1:8">
      <c r="A34" s="30">
        <v>10</v>
      </c>
      <c r="B34" s="35" t="s">
        <v>629</v>
      </c>
      <c r="C34" s="35" t="s">
        <v>3212</v>
      </c>
      <c r="D34" s="35" t="s">
        <v>3202</v>
      </c>
      <c r="E34" s="35">
        <v>10</v>
      </c>
      <c r="F34" s="73" t="s">
        <v>295</v>
      </c>
      <c r="G34" s="35"/>
      <c r="H34" s="35"/>
    </row>
    <row r="35" spans="1:8">
      <c r="A35" s="30">
        <v>11</v>
      </c>
      <c r="B35" s="35" t="s">
        <v>1942</v>
      </c>
      <c r="C35" s="35" t="s">
        <v>3213</v>
      </c>
      <c r="D35" s="35" t="s">
        <v>3202</v>
      </c>
      <c r="E35" s="35">
        <v>5</v>
      </c>
      <c r="F35" s="73" t="s">
        <v>295</v>
      </c>
      <c r="G35" s="35"/>
      <c r="H35" s="35"/>
    </row>
    <row r="36" spans="1:8">
      <c r="A36" s="30">
        <v>12</v>
      </c>
      <c r="B36" s="166" t="s">
        <v>3214</v>
      </c>
      <c r="C36" s="35" t="s">
        <v>3215</v>
      </c>
      <c r="D36" s="35" t="s">
        <v>3202</v>
      </c>
      <c r="E36" s="35">
        <v>15</v>
      </c>
      <c r="F36" s="73" t="s">
        <v>295</v>
      </c>
      <c r="G36" s="35"/>
      <c r="H36" s="35" t="s">
        <v>586</v>
      </c>
    </row>
    <row r="37" spans="1:8">
      <c r="A37" s="30">
        <v>13</v>
      </c>
      <c r="B37" s="35" t="s">
        <v>1759</v>
      </c>
      <c r="C37" s="35" t="s">
        <v>3216</v>
      </c>
      <c r="D37" s="35" t="s">
        <v>3202</v>
      </c>
      <c r="E37" s="35">
        <v>12</v>
      </c>
      <c r="F37" s="73" t="s">
        <v>295</v>
      </c>
      <c r="G37" s="35"/>
    </row>
    <row r="38" spans="1:8">
      <c r="A38" s="30">
        <v>14</v>
      </c>
      <c r="B38" s="35" t="s">
        <v>2356</v>
      </c>
      <c r="C38" s="35" t="s">
        <v>3217</v>
      </c>
      <c r="D38" s="35" t="s">
        <v>3202</v>
      </c>
      <c r="E38" s="35">
        <v>13</v>
      </c>
      <c r="F38" s="73" t="s">
        <v>295</v>
      </c>
      <c r="G38" s="35"/>
      <c r="H38" s="35" t="s">
        <v>586</v>
      </c>
    </row>
    <row r="39" spans="1:8">
      <c r="A39" s="30">
        <v>15</v>
      </c>
      <c r="B39" s="35" t="s">
        <v>1885</v>
      </c>
      <c r="C39" s="35" t="s">
        <v>3218</v>
      </c>
      <c r="D39" s="35" t="s">
        <v>3202</v>
      </c>
      <c r="E39" s="35">
        <v>5</v>
      </c>
      <c r="F39" s="73" t="s">
        <v>295</v>
      </c>
      <c r="G39" s="35"/>
      <c r="H39" s="35"/>
    </row>
    <row r="40" spans="1:8">
      <c r="A40" s="30">
        <v>16</v>
      </c>
      <c r="B40" s="35" t="s">
        <v>3219</v>
      </c>
      <c r="C40" s="35" t="s">
        <v>3220</v>
      </c>
      <c r="D40" s="35" t="s">
        <v>3202</v>
      </c>
      <c r="E40" s="35">
        <v>2</v>
      </c>
      <c r="F40" s="73" t="s">
        <v>295</v>
      </c>
      <c r="G40" s="35"/>
      <c r="H40" s="35"/>
    </row>
    <row r="41" spans="1:8">
      <c r="A41" s="30">
        <v>17</v>
      </c>
      <c r="B41" s="35" t="s">
        <v>3221</v>
      </c>
      <c r="C41" s="35" t="s">
        <v>3222</v>
      </c>
      <c r="D41" s="35" t="s">
        <v>3202</v>
      </c>
      <c r="E41" s="35">
        <v>5</v>
      </c>
      <c r="F41" s="73" t="s">
        <v>295</v>
      </c>
      <c r="G41" s="35"/>
      <c r="H41" s="35"/>
    </row>
    <row r="42" spans="1:8">
      <c r="A42" s="30">
        <v>18</v>
      </c>
      <c r="B42" s="35" t="s">
        <v>1568</v>
      </c>
      <c r="C42" s="35" t="s">
        <v>3223</v>
      </c>
      <c r="D42" s="35" t="s">
        <v>3202</v>
      </c>
      <c r="E42" s="35">
        <v>2</v>
      </c>
      <c r="F42" s="35" t="s">
        <v>322</v>
      </c>
      <c r="G42" s="35" t="s">
        <v>593</v>
      </c>
      <c r="H42" s="35"/>
    </row>
    <row r="43" spans="1:8">
      <c r="A43" s="30">
        <v>19</v>
      </c>
      <c r="B43" s="35" t="s">
        <v>3224</v>
      </c>
      <c r="C43" s="35" t="s">
        <v>3225</v>
      </c>
      <c r="D43" s="35" t="s">
        <v>3202</v>
      </c>
      <c r="E43" s="35">
        <v>2</v>
      </c>
      <c r="F43" s="35" t="s">
        <v>322</v>
      </c>
      <c r="G43" s="35"/>
      <c r="H43" s="35"/>
    </row>
    <row r="44" spans="1:8">
      <c r="A44" s="30">
        <v>20</v>
      </c>
      <c r="B44" s="35" t="s">
        <v>3226</v>
      </c>
      <c r="C44" s="35" t="s">
        <v>3227</v>
      </c>
      <c r="D44" s="35" t="s">
        <v>3202</v>
      </c>
      <c r="E44" s="35">
        <v>5</v>
      </c>
      <c r="F44" s="35" t="s">
        <v>322</v>
      </c>
      <c r="G44" s="35"/>
      <c r="H44" s="35"/>
    </row>
    <row r="45" spans="1:8">
      <c r="A45" s="30">
        <v>21</v>
      </c>
      <c r="B45" s="35" t="s">
        <v>2983</v>
      </c>
      <c r="C45" s="35" t="s">
        <v>3228</v>
      </c>
      <c r="D45" s="35" t="s">
        <v>3202</v>
      </c>
      <c r="E45" s="35">
        <v>5</v>
      </c>
      <c r="F45" s="35" t="s">
        <v>322</v>
      </c>
      <c r="G45" s="35"/>
    </row>
    <row r="46" spans="1:8">
      <c r="A46" s="30">
        <v>22</v>
      </c>
      <c r="B46" s="166" t="s">
        <v>535</v>
      </c>
      <c r="C46" s="35" t="s">
        <v>3229</v>
      </c>
      <c r="D46" s="35" t="s">
        <v>3202</v>
      </c>
      <c r="E46" s="35">
        <v>4</v>
      </c>
      <c r="F46" s="35" t="s">
        <v>322</v>
      </c>
      <c r="G46" s="35"/>
      <c r="H46" s="35" t="s">
        <v>586</v>
      </c>
    </row>
    <row r="47" spans="1:8">
      <c r="A47" s="30">
        <v>23</v>
      </c>
      <c r="B47" s="35" t="s">
        <v>3230</v>
      </c>
      <c r="C47" s="35" t="s">
        <v>3231</v>
      </c>
      <c r="D47" s="35" t="s">
        <v>3202</v>
      </c>
      <c r="E47" s="35">
        <v>8</v>
      </c>
      <c r="F47" s="35" t="s">
        <v>322</v>
      </c>
      <c r="G47" s="35"/>
      <c r="H47" s="35"/>
    </row>
    <row r="48" spans="1:8">
      <c r="B48" s="35" t="s">
        <v>1982</v>
      </c>
      <c r="C48" s="35" t="s">
        <v>3232</v>
      </c>
      <c r="D48" s="35" t="s">
        <v>3202</v>
      </c>
      <c r="E48" s="35">
        <v>5</v>
      </c>
      <c r="F48" s="35" t="s">
        <v>322</v>
      </c>
      <c r="G48" s="35"/>
      <c r="H48" s="35"/>
    </row>
    <row r="49" spans="1:8">
      <c r="B49" s="35" t="s">
        <v>3233</v>
      </c>
      <c r="C49" s="35" t="s">
        <v>3234</v>
      </c>
      <c r="D49" s="35" t="s">
        <v>3202</v>
      </c>
      <c r="E49" s="35">
        <v>3</v>
      </c>
      <c r="F49" s="35" t="s">
        <v>322</v>
      </c>
      <c r="G49" s="35"/>
      <c r="H49" s="35"/>
    </row>
    <row r="50" spans="1:8">
      <c r="B50" s="35" t="s">
        <v>3235</v>
      </c>
      <c r="C50" s="35" t="s">
        <v>3236</v>
      </c>
      <c r="D50" s="35" t="s">
        <v>3202</v>
      </c>
      <c r="E50" s="35">
        <v>2</v>
      </c>
      <c r="F50" s="35" t="s">
        <v>322</v>
      </c>
      <c r="G50" s="35"/>
      <c r="H50" s="35" t="s">
        <v>586</v>
      </c>
    </row>
    <row r="51" spans="1:8">
      <c r="A51" s="30">
        <v>24</v>
      </c>
      <c r="B51" s="35" t="s">
        <v>2857</v>
      </c>
      <c r="C51" s="35" t="s">
        <v>3237</v>
      </c>
      <c r="D51" s="35" t="s">
        <v>3202</v>
      </c>
      <c r="E51" s="35">
        <v>20</v>
      </c>
      <c r="F51" s="35" t="s">
        <v>295</v>
      </c>
      <c r="G51" s="35"/>
      <c r="H51" s="35" t="s">
        <v>586</v>
      </c>
    </row>
    <row r="52" spans="1:8">
      <c r="A52" s="30">
        <v>25</v>
      </c>
      <c r="B52" s="35" t="s">
        <v>1853</v>
      </c>
      <c r="C52" s="35" t="s">
        <v>3238</v>
      </c>
      <c r="D52" s="35" t="s">
        <v>3202</v>
      </c>
      <c r="E52" s="35">
        <v>3</v>
      </c>
      <c r="F52" s="35" t="s">
        <v>295</v>
      </c>
      <c r="G52" s="35"/>
      <c r="H52" s="35"/>
    </row>
    <row r="53" spans="1:8">
      <c r="A53" s="30">
        <v>26</v>
      </c>
      <c r="B53" s="35" t="s">
        <v>1703</v>
      </c>
      <c r="C53" s="35" t="s">
        <v>3239</v>
      </c>
      <c r="D53" s="35" t="s">
        <v>3202</v>
      </c>
      <c r="E53" s="35">
        <v>6</v>
      </c>
      <c r="F53" s="35" t="s">
        <v>295</v>
      </c>
      <c r="G53" s="35"/>
      <c r="H53" s="35"/>
    </row>
    <row r="54" spans="1:8">
      <c r="A54" s="30">
        <v>27</v>
      </c>
      <c r="B54" s="166" t="s">
        <v>3240</v>
      </c>
      <c r="C54" s="35" t="s">
        <v>3241</v>
      </c>
      <c r="D54" s="35" t="s">
        <v>3202</v>
      </c>
      <c r="E54" s="35">
        <v>10</v>
      </c>
      <c r="F54" s="35" t="s">
        <v>295</v>
      </c>
      <c r="G54" s="35"/>
      <c r="H54" s="35" t="s">
        <v>586</v>
      </c>
    </row>
    <row r="55" spans="1:8">
      <c r="A55" s="30">
        <v>28</v>
      </c>
      <c r="B55" s="34" t="s">
        <v>1554</v>
      </c>
      <c r="C55" s="35" t="s">
        <v>3242</v>
      </c>
      <c r="D55" s="35" t="s">
        <v>3202</v>
      </c>
      <c r="E55" s="35">
        <v>1</v>
      </c>
      <c r="F55" s="35" t="s">
        <v>295</v>
      </c>
      <c r="G55" s="35"/>
      <c r="H55" s="35"/>
    </row>
    <row r="56" spans="1:8">
      <c r="A56" s="30">
        <v>29</v>
      </c>
      <c r="B56" s="34" t="s">
        <v>3100</v>
      </c>
      <c r="C56" s="35" t="s">
        <v>3243</v>
      </c>
      <c r="D56" s="35" t="s">
        <v>3202</v>
      </c>
      <c r="E56" s="35">
        <v>3</v>
      </c>
      <c r="F56" s="35" t="s">
        <v>295</v>
      </c>
      <c r="G56" s="35"/>
      <c r="H56" s="35"/>
    </row>
    <row r="57" spans="1:8">
      <c r="A57" s="30">
        <v>30</v>
      </c>
      <c r="B57" s="35" t="s">
        <v>1795</v>
      </c>
      <c r="C57" s="35" t="s">
        <v>3244</v>
      </c>
      <c r="D57" s="35" t="s">
        <v>3202</v>
      </c>
      <c r="E57" s="35">
        <v>2</v>
      </c>
      <c r="F57" s="35" t="s">
        <v>295</v>
      </c>
      <c r="G57" s="35"/>
      <c r="H57" s="35"/>
    </row>
    <row r="58" spans="1:8">
      <c r="A58" s="30">
        <v>31</v>
      </c>
      <c r="B58" s="35" t="s">
        <v>3245</v>
      </c>
      <c r="C58" s="35" t="s">
        <v>3246</v>
      </c>
      <c r="D58" s="35" t="s">
        <v>3202</v>
      </c>
      <c r="E58" s="35">
        <v>4</v>
      </c>
      <c r="F58" s="35" t="s">
        <v>295</v>
      </c>
      <c r="G58" s="35"/>
      <c r="H58" s="35"/>
    </row>
    <row r="59" spans="1:8">
      <c r="A59" s="30">
        <v>32</v>
      </c>
      <c r="B59" s="35" t="s">
        <v>3247</v>
      </c>
      <c r="C59" s="35" t="s">
        <v>3248</v>
      </c>
      <c r="D59" s="35" t="s">
        <v>3202</v>
      </c>
      <c r="E59" s="35">
        <v>10</v>
      </c>
      <c r="F59" s="35" t="s">
        <v>295</v>
      </c>
      <c r="G59" s="35"/>
      <c r="H59" s="35"/>
    </row>
    <row r="60" spans="1:8">
      <c r="A60" s="30">
        <v>33</v>
      </c>
      <c r="B60" s="35" t="s">
        <v>3249</v>
      </c>
      <c r="C60" s="35" t="s">
        <v>3250</v>
      </c>
      <c r="D60" s="35" t="s">
        <v>3202</v>
      </c>
      <c r="E60" s="35">
        <v>5</v>
      </c>
      <c r="F60" s="35" t="s">
        <v>295</v>
      </c>
      <c r="G60" s="35"/>
      <c r="H60" s="35"/>
    </row>
    <row r="61" spans="1:8">
      <c r="A61" s="30">
        <v>34</v>
      </c>
      <c r="B61" s="35" t="s">
        <v>3251</v>
      </c>
      <c r="C61" s="35" t="s">
        <v>3252</v>
      </c>
      <c r="D61" s="35" t="s">
        <v>3202</v>
      </c>
      <c r="E61" s="35">
        <v>8</v>
      </c>
      <c r="F61" s="35" t="s">
        <v>295</v>
      </c>
      <c r="G61" s="35"/>
      <c r="H61" s="35"/>
    </row>
    <row r="62" spans="1:8">
      <c r="A62" s="30">
        <v>35</v>
      </c>
      <c r="B62" s="35" t="s">
        <v>3253</v>
      </c>
      <c r="C62" s="35" t="s">
        <v>3254</v>
      </c>
      <c r="D62" s="35" t="s">
        <v>3202</v>
      </c>
      <c r="E62" s="35">
        <v>4</v>
      </c>
      <c r="F62" s="35" t="s">
        <v>295</v>
      </c>
      <c r="H62" s="35" t="s">
        <v>586</v>
      </c>
    </row>
    <row r="63" spans="1:8">
      <c r="A63" s="30">
        <v>36</v>
      </c>
      <c r="B63" s="35" t="s">
        <v>1001</v>
      </c>
      <c r="C63" s="35" t="s">
        <v>3255</v>
      </c>
      <c r="D63" s="35" t="s">
        <v>3202</v>
      </c>
      <c r="E63" s="35">
        <v>2</v>
      </c>
      <c r="F63" s="35" t="s">
        <v>295</v>
      </c>
      <c r="G63" s="35"/>
      <c r="H63" s="35"/>
    </row>
    <row r="64" spans="1:8">
      <c r="A64" s="30">
        <v>37</v>
      </c>
      <c r="B64" s="35" t="s">
        <v>3256</v>
      </c>
      <c r="C64" s="35" t="s">
        <v>3257</v>
      </c>
      <c r="D64" s="35" t="s">
        <v>3202</v>
      </c>
      <c r="E64" s="35">
        <v>2</v>
      </c>
      <c r="F64" s="35" t="s">
        <v>322</v>
      </c>
      <c r="G64" s="35" t="s">
        <v>310</v>
      </c>
      <c r="H64" s="35"/>
    </row>
    <row r="65" spans="1:8">
      <c r="A65" s="30">
        <v>38</v>
      </c>
      <c r="B65" s="35" t="s">
        <v>2024</v>
      </c>
      <c r="C65" s="35" t="s">
        <v>3258</v>
      </c>
      <c r="D65" s="35" t="s">
        <v>3202</v>
      </c>
      <c r="E65" s="35">
        <v>25</v>
      </c>
      <c r="F65" s="259" t="s">
        <v>295</v>
      </c>
      <c r="G65" s="35"/>
      <c r="H65" s="35"/>
    </row>
    <row r="66" spans="1:8">
      <c r="A66" s="30">
        <v>39</v>
      </c>
      <c r="B66" s="35" t="s">
        <v>3259</v>
      </c>
      <c r="C66" s="35" t="s">
        <v>3252</v>
      </c>
      <c r="D66" s="35" t="s">
        <v>3202</v>
      </c>
      <c r="E66" s="35">
        <v>15</v>
      </c>
      <c r="F66" s="259" t="s">
        <v>295</v>
      </c>
      <c r="G66" s="35"/>
      <c r="H66" s="35"/>
    </row>
    <row r="67" spans="1:8">
      <c r="A67" s="31" t="s">
        <v>362</v>
      </c>
    </row>
    <row r="68" spans="1:8">
      <c r="A68" s="30" t="s">
        <v>363</v>
      </c>
      <c r="B68" s="32"/>
      <c r="D68" s="50"/>
      <c r="E68" s="50"/>
      <c r="F68" s="50"/>
      <c r="G68" s="50"/>
    </row>
    <row r="69" spans="1:8">
      <c r="A69" s="30" t="s">
        <v>364</v>
      </c>
      <c r="D69" s="50"/>
      <c r="E69" s="50"/>
      <c r="F69" s="50"/>
      <c r="G69" s="50"/>
    </row>
    <row r="70" spans="1:8">
      <c r="A70" s="30" t="s">
        <v>365</v>
      </c>
      <c r="D70" s="50"/>
      <c r="E70" s="50"/>
      <c r="F70" s="50"/>
      <c r="G70" s="50"/>
    </row>
    <row r="71" spans="1:8">
      <c r="A71" s="32" t="s">
        <v>366</v>
      </c>
      <c r="C71" s="50"/>
      <c r="E71" s="51" t="s">
        <v>3269</v>
      </c>
      <c r="G71" s="51"/>
    </row>
    <row r="72" spans="1:8" ht="16" customHeight="1">
      <c r="A72" s="51"/>
      <c r="B72" s="51"/>
      <c r="C72" s="30" t="s">
        <v>368</v>
      </c>
      <c r="D72" s="51" t="str">
        <f>+D4</f>
        <v>Raye Junaid</v>
      </c>
      <c r="E72" s="30" t="s">
        <v>369</v>
      </c>
      <c r="F72" s="107" t="str">
        <f>+E4</f>
        <v xml:space="preserve"> 0341-5719387</v>
      </c>
      <c r="G72" s="30" t="s">
        <v>370</v>
      </c>
    </row>
    <row r="73" spans="1:8">
      <c r="A73" s="30" t="s">
        <v>371</v>
      </c>
      <c r="E73" s="50"/>
      <c r="G73" s="50"/>
    </row>
    <row r="74" spans="1:8" ht="16" customHeight="1">
      <c r="A74" s="51"/>
      <c r="B74" s="51"/>
      <c r="C74" s="30" t="s">
        <v>368</v>
      </c>
      <c r="D74" s="107" t="s">
        <v>3270</v>
      </c>
      <c r="E74" s="30" t="s">
        <v>369</v>
      </c>
      <c r="F74" s="107" t="s">
        <v>3271</v>
      </c>
      <c r="G74" s="30" t="s">
        <v>370</v>
      </c>
    </row>
    <row r="75" spans="1:8">
      <c r="A75" s="32" t="s">
        <v>374</v>
      </c>
    </row>
    <row r="77" spans="1:8">
      <c r="A77" s="32" t="s">
        <v>375</v>
      </c>
    </row>
    <row r="78" spans="1:8">
      <c r="B78" s="52" t="s">
        <v>33</v>
      </c>
      <c r="C78" s="52" t="s">
        <v>376</v>
      </c>
      <c r="E78" s="64" t="s">
        <v>377</v>
      </c>
      <c r="G78" s="52" t="s">
        <v>378</v>
      </c>
    </row>
    <row r="79" spans="1:8">
      <c r="A79" s="30">
        <v>1</v>
      </c>
      <c r="B79" s="30" t="s">
        <v>379</v>
      </c>
      <c r="E79" s="30" t="s">
        <v>380</v>
      </c>
      <c r="G79" s="35" t="s">
        <v>381</v>
      </c>
    </row>
    <row r="80" spans="1:8">
      <c r="A80" s="30">
        <v>2</v>
      </c>
      <c r="B80" s="30" t="s">
        <v>382</v>
      </c>
      <c r="E80" s="30" t="s">
        <v>383</v>
      </c>
      <c r="G80" s="35" t="s">
        <v>384</v>
      </c>
    </row>
    <row r="81" spans="1:7">
      <c r="A81" s="30">
        <v>3</v>
      </c>
      <c r="B81" s="30" t="s">
        <v>385</v>
      </c>
      <c r="E81" s="30" t="s">
        <v>386</v>
      </c>
      <c r="G81" s="35" t="s">
        <v>381</v>
      </c>
    </row>
    <row r="82" spans="1:7">
      <c r="A82" s="30">
        <v>4</v>
      </c>
      <c r="B82" s="30" t="s">
        <v>387</v>
      </c>
      <c r="E82" s="30" t="s">
        <v>383</v>
      </c>
      <c r="G82" s="35" t="s">
        <v>384</v>
      </c>
    </row>
    <row r="83" spans="1:7">
      <c r="A83" s="30">
        <v>5</v>
      </c>
      <c r="B83" s="30" t="s">
        <v>388</v>
      </c>
      <c r="E83" s="30" t="s">
        <v>389</v>
      </c>
      <c r="G83" s="35" t="s">
        <v>295</v>
      </c>
    </row>
    <row r="84" spans="1:7">
      <c r="A84" s="30">
        <v>6</v>
      </c>
      <c r="B84" s="30" t="s">
        <v>390</v>
      </c>
      <c r="E84" s="30" t="s">
        <v>391</v>
      </c>
      <c r="G84" s="35" t="s">
        <v>295</v>
      </c>
    </row>
    <row r="85" spans="1:7">
      <c r="A85" s="32" t="s">
        <v>392</v>
      </c>
    </row>
    <row r="86" spans="1:7">
      <c r="B86" s="52" t="s">
        <v>393</v>
      </c>
      <c r="E86" s="64" t="s">
        <v>394</v>
      </c>
      <c r="G86" s="52" t="s">
        <v>378</v>
      </c>
    </row>
    <row r="87" spans="1:7">
      <c r="A87" s="30">
        <v>1</v>
      </c>
      <c r="B87" s="30" t="s">
        <v>395</v>
      </c>
      <c r="E87" s="30" t="s">
        <v>396</v>
      </c>
      <c r="G87" s="35">
        <v>32</v>
      </c>
    </row>
    <row r="88" spans="1:7">
      <c r="A88" s="30">
        <v>2</v>
      </c>
      <c r="B88" s="30" t="s">
        <v>397</v>
      </c>
      <c r="E88" s="30" t="s">
        <v>396</v>
      </c>
      <c r="G88" s="35">
        <v>8</v>
      </c>
    </row>
    <row r="89" spans="1:7">
      <c r="A89" s="30">
        <v>3</v>
      </c>
      <c r="B89" s="30" t="s">
        <v>398</v>
      </c>
      <c r="E89" s="30" t="s">
        <v>396</v>
      </c>
      <c r="G89" s="35">
        <v>2</v>
      </c>
    </row>
    <row r="90" spans="1:7">
      <c r="A90" s="30">
        <v>4</v>
      </c>
      <c r="B90" s="30" t="s">
        <v>399</v>
      </c>
      <c r="E90" s="30" t="s">
        <v>396</v>
      </c>
      <c r="G90" s="35"/>
    </row>
    <row r="91" spans="1:7">
      <c r="A91" s="30">
        <v>5</v>
      </c>
      <c r="B91" s="30" t="s">
        <v>400</v>
      </c>
      <c r="E91" s="30" t="s">
        <v>396</v>
      </c>
      <c r="G91" s="35">
        <v>299</v>
      </c>
    </row>
    <row r="92" spans="1:7">
      <c r="A92" s="30">
        <v>6</v>
      </c>
      <c r="B92" s="30" t="s">
        <v>401</v>
      </c>
      <c r="E92" s="30" t="s">
        <v>396</v>
      </c>
      <c r="G92" s="35">
        <v>4</v>
      </c>
    </row>
    <row r="93" spans="1:7">
      <c r="A93" s="30">
        <v>7</v>
      </c>
      <c r="B93" s="30" t="s">
        <v>402</v>
      </c>
      <c r="E93" s="83" t="s">
        <v>403</v>
      </c>
      <c r="G93" s="35" t="s">
        <v>3272</v>
      </c>
    </row>
    <row r="94" spans="1:7">
      <c r="A94" s="30">
        <v>8</v>
      </c>
      <c r="B94" s="30" t="s">
        <v>404</v>
      </c>
      <c r="E94" s="83" t="s">
        <v>405</v>
      </c>
      <c r="G94" s="35" t="s">
        <v>954</v>
      </c>
    </row>
    <row r="95" spans="1:7">
      <c r="A95" s="32" t="s">
        <v>406</v>
      </c>
    </row>
    <row r="96" spans="1:7">
      <c r="B96" s="52" t="s">
        <v>393</v>
      </c>
      <c r="G96" s="52" t="s">
        <v>378</v>
      </c>
    </row>
    <row r="97" spans="1:8">
      <c r="A97" s="30">
        <v>1</v>
      </c>
      <c r="B97" s="30" t="s">
        <v>407</v>
      </c>
      <c r="G97" s="35"/>
    </row>
    <row r="98" spans="1:8">
      <c r="A98" s="30">
        <v>2</v>
      </c>
      <c r="B98" s="30" t="s">
        <v>408</v>
      </c>
      <c r="E98" s="83" t="s">
        <v>409</v>
      </c>
      <c r="G98" s="35"/>
    </row>
    <row r="99" spans="1:8">
      <c r="A99" s="30">
        <v>3</v>
      </c>
      <c r="B99" s="30" t="s">
        <v>411</v>
      </c>
      <c r="E99" s="83" t="s">
        <v>412</v>
      </c>
      <c r="G99" s="35"/>
    </row>
    <row r="100" spans="1:8">
      <c r="A100" s="30">
        <v>4</v>
      </c>
      <c r="B100" s="32" t="s">
        <v>413</v>
      </c>
      <c r="G100" s="35"/>
    </row>
    <row r="101" spans="1:8">
      <c r="B101" s="52" t="s">
        <v>393</v>
      </c>
      <c r="F101" s="52" t="s">
        <v>414</v>
      </c>
    </row>
    <row r="102" spans="1:8">
      <c r="A102" s="30">
        <v>1</v>
      </c>
      <c r="B102" s="30" t="s">
        <v>415</v>
      </c>
      <c r="E102" s="83" t="s">
        <v>416</v>
      </c>
      <c r="F102" s="50"/>
      <c r="G102" s="50" t="s">
        <v>295</v>
      </c>
      <c r="H102" s="50"/>
    </row>
    <row r="103" spans="1:8">
      <c r="A103" s="30">
        <v>2</v>
      </c>
      <c r="B103" s="30" t="s">
        <v>417</v>
      </c>
      <c r="F103" s="50"/>
      <c r="G103" s="50"/>
      <c r="H103" s="50"/>
    </row>
    <row r="104" spans="1:8">
      <c r="A104" s="30">
        <v>3</v>
      </c>
      <c r="B104" s="30" t="s">
        <v>418</v>
      </c>
      <c r="D104" s="33" t="s">
        <v>419</v>
      </c>
      <c r="F104" s="50"/>
      <c r="G104" s="50"/>
      <c r="H104" s="50"/>
    </row>
    <row r="105" spans="1:8">
      <c r="A105" s="30">
        <v>4</v>
      </c>
      <c r="B105" s="30" t="s">
        <v>421</v>
      </c>
      <c r="F105" s="50"/>
      <c r="G105" s="50"/>
      <c r="H105" s="50"/>
    </row>
    <row r="106" spans="1:8">
      <c r="A106" s="30">
        <v>5</v>
      </c>
      <c r="B106" s="30" t="s">
        <v>422</v>
      </c>
      <c r="F106" s="50" t="s">
        <v>2130</v>
      </c>
      <c r="G106" s="50" t="s">
        <v>3273</v>
      </c>
      <c r="H106" s="50"/>
    </row>
  </sheetData>
  <mergeCells count="6">
    <mergeCell ref="A6:B6"/>
    <mergeCell ref="F6:G6"/>
    <mergeCell ref="A7:B7"/>
    <mergeCell ref="F7:G7"/>
    <mergeCell ref="A8:B8"/>
    <mergeCell ref="F8:G8"/>
  </mergeCells>
  <dataValidations count="8">
    <dataValidation type="list" allowBlank="1" showInputMessage="1" showErrorMessage="1" sqref="G84" xr:uid="{00000000-0002-0000-3600-000000000000}">
      <formula1>"Yes,Some,No"</formula1>
    </dataValidation>
    <dataValidation type="list" allowBlank="1" showInputMessage="1" showErrorMessage="1" sqref="G83" xr:uid="{00000000-0002-0000-3600-000001000000}">
      <formula1>"Yes,Some confusion,No"</formula1>
    </dataValidation>
    <dataValidation type="list" allowBlank="1" showInputMessage="1" showErrorMessage="1" sqref="G81" xr:uid="{00000000-0002-0000-3600-000002000000}">
      <formula1>"Clear,Mixed,Not clear"</formula1>
    </dataValidation>
    <dataValidation type="list" allowBlank="1" showInputMessage="1" showErrorMessage="1" sqref="G80 G82" xr:uid="{00000000-0002-0000-3600-000003000000}">
      <formula1>"Most,Few,None"</formula1>
    </dataValidation>
    <dataValidation type="list" allowBlank="1" showInputMessage="1" showErrorMessage="1" sqref="G79" xr:uid="{00000000-0002-0000-3600-000004000000}">
      <formula1>"Clear,Some,Not clear"</formula1>
    </dataValidation>
    <dataValidation type="custom" allowBlank="1" showInputMessage="1" showErrorMessage="1" sqref="C24:C30" xr:uid="{00000000-0002-0000-3600-000005000000}">
      <formula1>AND(ISNUMBER(--C24),LEN(C24)&gt;=7)</formula1>
    </dataValidation>
    <dataValidation type="decimal" operator="greaterThanOrEqual" allowBlank="1" showInputMessage="1" showErrorMessage="1" sqref="E24:E30" xr:uid="{00000000-0002-0000-3600-000006000000}">
      <formula1>0</formula1>
    </dataValidation>
    <dataValidation type="whole" operator="greaterThanOrEqual" allowBlank="1" showInputMessage="1" showErrorMessage="1" sqref="C6:C8 D15:D21 E6:E8 G6:G8 G15:G21 G87:G92 H15:H19" xr:uid="{00000000-0002-0000-3600-000007000000}">
      <formula1>0</formula1>
    </dataValidation>
  </dataValidations>
  <hyperlinks>
    <hyperlink ref="H4" r:id="rId1" xr:uid="{C4E857A7-E1C1-8544-B400-C17037762C3B}"/>
  </hyperlinks>
  <pageMargins left="0.25" right="0.25" top="0.75" bottom="0.75" header="0.3" footer="0.3"/>
  <pageSetup paperSize="9" orientation="portrait" horizontalDpi="0" verticalDpi="0"/>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sheetPr>
    <tabColor theme="2" tint="-9.9978637043366805E-2"/>
  </sheetPr>
  <dimension ref="A1:H103"/>
  <sheetViews>
    <sheetView view="pageBreakPreview" topLeftCell="A64" zoomScale="161"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t="str">
        <f>+D17S1!F1</f>
        <v>Toba take singh</v>
      </c>
      <c r="G1" s="60" t="s">
        <v>236</v>
      </c>
      <c r="H1" s="68">
        <f>+D17S1!H1</f>
        <v>17</v>
      </c>
    </row>
    <row r="2" spans="1:8">
      <c r="A2" s="125" t="s">
        <v>237</v>
      </c>
      <c r="B2" s="120"/>
      <c r="C2" s="121" t="s">
        <v>238</v>
      </c>
      <c r="D2" s="119"/>
      <c r="G2" s="59"/>
    </row>
    <row r="3" spans="1:8">
      <c r="A3" s="66" t="s">
        <v>239</v>
      </c>
      <c r="B3" s="53" t="s">
        <v>153</v>
      </c>
      <c r="C3" s="53" t="s">
        <v>155</v>
      </c>
      <c r="D3" s="53" t="s">
        <v>147</v>
      </c>
      <c r="E3" s="53"/>
      <c r="F3" s="53" t="s">
        <v>240</v>
      </c>
      <c r="G3" s="53" t="s">
        <v>151</v>
      </c>
      <c r="H3" s="63" t="s">
        <v>241</v>
      </c>
    </row>
    <row r="4" spans="1:8" ht="15" customHeight="1">
      <c r="A4" s="69">
        <v>2</v>
      </c>
      <c r="B4" s="71" t="s">
        <v>3265</v>
      </c>
      <c r="C4" s="81" t="str">
        <f>+D17S1!C4</f>
        <v>Phalia</v>
      </c>
      <c r="D4" s="72" t="s">
        <v>1865</v>
      </c>
      <c r="E4" s="72" t="s">
        <v>3266</v>
      </c>
      <c r="F4" s="73" t="s">
        <v>3267</v>
      </c>
      <c r="G4" s="164" t="s">
        <v>3268</v>
      </c>
      <c r="H4" s="136" t="s">
        <v>3264</v>
      </c>
    </row>
    <row r="5" spans="1:8">
      <c r="A5" s="31" t="s">
        <v>248</v>
      </c>
    </row>
    <row r="6" spans="1:8" s="38" customFormat="1" ht="28" customHeight="1">
      <c r="A6" s="273" t="s">
        <v>249</v>
      </c>
      <c r="B6" s="274"/>
      <c r="C6" s="36">
        <v>33</v>
      </c>
      <c r="D6" s="37" t="s">
        <v>250</v>
      </c>
      <c r="E6" s="74">
        <v>33</v>
      </c>
      <c r="F6" s="275" t="s">
        <v>251</v>
      </c>
      <c r="G6" s="276"/>
      <c r="H6" s="36">
        <v>247</v>
      </c>
    </row>
    <row r="7" spans="1:8" s="38" customFormat="1" ht="42" customHeight="1">
      <c r="A7" s="273" t="s">
        <v>252</v>
      </c>
      <c r="B7" s="274"/>
      <c r="C7" s="36">
        <v>27</v>
      </c>
      <c r="D7" s="39" t="s">
        <v>253</v>
      </c>
      <c r="E7" s="74">
        <v>23</v>
      </c>
      <c r="F7" s="275" t="s">
        <v>254</v>
      </c>
      <c r="G7" s="276"/>
      <c r="H7" s="36">
        <v>30</v>
      </c>
    </row>
    <row r="8" spans="1:8" s="38" customFormat="1" ht="28" customHeight="1">
      <c r="A8" s="273" t="s">
        <v>255</v>
      </c>
      <c r="B8" s="274"/>
      <c r="C8" s="36">
        <v>3</v>
      </c>
      <c r="D8" s="40" t="s">
        <v>256</v>
      </c>
      <c r="E8" s="74"/>
      <c r="F8" s="275" t="s">
        <v>257</v>
      </c>
      <c r="G8" s="276"/>
      <c r="H8" s="36">
        <v>221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77" t="s">
        <v>272</v>
      </c>
      <c r="F15" s="77"/>
      <c r="G15" s="77"/>
      <c r="H15" s="65">
        <v>20</v>
      </c>
    </row>
    <row r="16" spans="1:8" ht="15" customHeight="1">
      <c r="A16" s="30">
        <v>2</v>
      </c>
      <c r="B16" s="77" t="s">
        <v>273</v>
      </c>
      <c r="D16" s="73">
        <v>18</v>
      </c>
      <c r="E16" s="77" t="s">
        <v>274</v>
      </c>
      <c r="F16" s="77"/>
      <c r="G16" s="77"/>
      <c r="H16" s="65">
        <v>4</v>
      </c>
    </row>
    <row r="17" spans="1:8" ht="15" customHeight="1">
      <c r="A17" s="30">
        <v>3</v>
      </c>
      <c r="B17" s="77" t="s">
        <v>275</v>
      </c>
      <c r="D17" s="73">
        <v>19</v>
      </c>
      <c r="E17" s="77" t="s">
        <v>276</v>
      </c>
      <c r="F17" s="77"/>
      <c r="G17" s="77"/>
      <c r="H17" s="65">
        <v>11</v>
      </c>
    </row>
    <row r="18" spans="1:8" ht="15" customHeight="1">
      <c r="A18" s="30">
        <v>4</v>
      </c>
      <c r="B18" s="77" t="s">
        <v>277</v>
      </c>
      <c r="D18" s="73">
        <v>21</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3278</v>
      </c>
      <c r="C25" s="73">
        <v>346.7463338</v>
      </c>
      <c r="D25" s="35" t="s">
        <v>3279</v>
      </c>
      <c r="E25" s="73">
        <v>20</v>
      </c>
      <c r="F25" s="73" t="s">
        <v>295</v>
      </c>
      <c r="G25" s="73"/>
      <c r="H25" s="73" t="s">
        <v>586</v>
      </c>
    </row>
    <row r="26" spans="1:8">
      <c r="A26" s="30">
        <v>2</v>
      </c>
      <c r="B26" s="73" t="s">
        <v>2876</v>
      </c>
      <c r="C26" s="73">
        <v>343.81707649999998</v>
      </c>
      <c r="D26" s="35" t="s">
        <v>3279</v>
      </c>
      <c r="E26" s="73">
        <v>1</v>
      </c>
      <c r="F26" s="73" t="s">
        <v>295</v>
      </c>
      <c r="G26" s="73"/>
      <c r="H26" s="73" t="s">
        <v>586</v>
      </c>
    </row>
    <row r="27" spans="1:8">
      <c r="A27" s="30">
        <v>3</v>
      </c>
      <c r="B27" s="72" t="s">
        <v>3280</v>
      </c>
      <c r="C27" s="73">
        <v>346.48792359999999</v>
      </c>
      <c r="D27" s="35" t="s">
        <v>3279</v>
      </c>
      <c r="E27" s="73">
        <v>6</v>
      </c>
      <c r="F27" s="73" t="s">
        <v>295</v>
      </c>
      <c r="G27" s="73"/>
      <c r="H27" s="73"/>
    </row>
    <row r="28" spans="1:8">
      <c r="A28" s="30">
        <v>4</v>
      </c>
      <c r="B28" s="72" t="s">
        <v>3281</v>
      </c>
      <c r="C28" s="73">
        <v>314.255583</v>
      </c>
      <c r="D28" s="35" t="s">
        <v>3279</v>
      </c>
      <c r="E28" s="73">
        <v>3</v>
      </c>
      <c r="F28" s="73" t="s">
        <v>295</v>
      </c>
      <c r="G28" s="73"/>
      <c r="H28" s="73"/>
    </row>
    <row r="29" spans="1:8">
      <c r="A29" s="30">
        <v>5</v>
      </c>
      <c r="B29" s="73" t="s">
        <v>3282</v>
      </c>
      <c r="C29" s="73">
        <v>302.16510260000001</v>
      </c>
      <c r="D29" s="35" t="s">
        <v>3279</v>
      </c>
      <c r="E29" s="73">
        <v>2</v>
      </c>
      <c r="F29" s="73" t="s">
        <v>295</v>
      </c>
      <c r="G29" s="73"/>
      <c r="H29" s="73"/>
    </row>
    <row r="30" spans="1:8">
      <c r="A30" s="30">
        <v>6</v>
      </c>
      <c r="B30" s="73" t="s">
        <v>1778</v>
      </c>
      <c r="C30" s="73">
        <v>343.27758260000002</v>
      </c>
      <c r="D30" s="35" t="s">
        <v>3279</v>
      </c>
      <c r="E30" s="73">
        <v>2</v>
      </c>
      <c r="F30" s="73" t="s">
        <v>295</v>
      </c>
      <c r="G30" s="73"/>
      <c r="H30" s="73"/>
    </row>
    <row r="31" spans="1:8">
      <c r="A31" s="30">
        <v>7</v>
      </c>
      <c r="B31" s="166" t="s">
        <v>3083</v>
      </c>
      <c r="C31" s="35">
        <v>343.7977338</v>
      </c>
      <c r="D31" s="35" t="s">
        <v>3279</v>
      </c>
      <c r="E31" s="35">
        <v>13</v>
      </c>
      <c r="F31" s="73" t="s">
        <v>295</v>
      </c>
      <c r="G31" s="73"/>
      <c r="H31" s="35" t="s">
        <v>586</v>
      </c>
    </row>
    <row r="32" spans="1:8">
      <c r="A32" s="30">
        <v>8</v>
      </c>
      <c r="B32" s="35" t="s">
        <v>3283</v>
      </c>
      <c r="C32" s="35">
        <v>341.87945400000001</v>
      </c>
      <c r="D32" s="35" t="s">
        <v>3279</v>
      </c>
      <c r="E32" s="35">
        <v>17</v>
      </c>
      <c r="F32" s="73" t="s">
        <v>295</v>
      </c>
      <c r="G32" s="73"/>
      <c r="H32" s="35"/>
    </row>
    <row r="33" spans="1:8">
      <c r="A33" s="30">
        <v>9</v>
      </c>
      <c r="B33" s="35" t="s">
        <v>2039</v>
      </c>
      <c r="C33" s="35">
        <v>342.76999339999998</v>
      </c>
      <c r="D33" s="35" t="s">
        <v>3279</v>
      </c>
      <c r="E33" s="35">
        <v>12</v>
      </c>
      <c r="F33" s="35" t="s">
        <v>322</v>
      </c>
      <c r="G33" s="35" t="s">
        <v>315</v>
      </c>
      <c r="H33" s="35"/>
    </row>
    <row r="34" spans="1:8">
      <c r="A34" s="30">
        <v>10</v>
      </c>
      <c r="B34" s="35" t="s">
        <v>3284</v>
      </c>
      <c r="C34" s="35">
        <v>324.86823379999998</v>
      </c>
      <c r="D34" s="35" t="s">
        <v>3279</v>
      </c>
      <c r="E34" s="35">
        <v>17</v>
      </c>
      <c r="F34" s="35" t="s">
        <v>295</v>
      </c>
      <c r="G34" s="73"/>
      <c r="H34" s="35" t="s">
        <v>586</v>
      </c>
    </row>
    <row r="35" spans="1:8">
      <c r="A35" s="30">
        <v>11</v>
      </c>
      <c r="B35" s="35" t="s">
        <v>3285</v>
      </c>
      <c r="C35" s="35">
        <v>394.3680233</v>
      </c>
      <c r="D35" s="35" t="s">
        <v>3279</v>
      </c>
      <c r="E35" s="35">
        <v>2</v>
      </c>
      <c r="F35" s="35" t="s">
        <v>295</v>
      </c>
      <c r="G35" s="73"/>
      <c r="H35" s="35"/>
    </row>
    <row r="36" spans="1:8">
      <c r="A36" s="30">
        <v>12</v>
      </c>
      <c r="B36" s="35" t="s">
        <v>3286</v>
      </c>
      <c r="C36" s="35">
        <v>342.78857299999999</v>
      </c>
      <c r="D36" s="35" t="s">
        <v>3279</v>
      </c>
      <c r="E36" s="35">
        <v>2</v>
      </c>
      <c r="F36" s="35" t="s">
        <v>295</v>
      </c>
      <c r="G36" s="73"/>
      <c r="H36" s="35"/>
    </row>
    <row r="37" spans="1:8">
      <c r="A37" s="30">
        <v>13</v>
      </c>
      <c r="B37" s="35" t="s">
        <v>980</v>
      </c>
      <c r="C37" s="35">
        <v>345.75643380000002</v>
      </c>
      <c r="D37" s="35" t="s">
        <v>3279</v>
      </c>
      <c r="E37" s="35">
        <v>3</v>
      </c>
      <c r="F37" s="35" t="s">
        <v>295</v>
      </c>
      <c r="G37" s="73"/>
      <c r="H37" s="35"/>
    </row>
    <row r="38" spans="1:8">
      <c r="A38" s="30">
        <v>14</v>
      </c>
      <c r="B38" s="35" t="s">
        <v>924</v>
      </c>
      <c r="C38" s="35">
        <v>348.28158330000002</v>
      </c>
      <c r="D38" s="35" t="s">
        <v>3279</v>
      </c>
      <c r="E38" s="35">
        <v>4</v>
      </c>
      <c r="F38" s="35" t="s">
        <v>295</v>
      </c>
      <c r="G38" s="73"/>
      <c r="H38" s="35"/>
    </row>
    <row r="39" spans="1:8">
      <c r="A39" s="30">
        <v>15</v>
      </c>
      <c r="B39" s="166" t="s">
        <v>3287</v>
      </c>
      <c r="C39" s="35">
        <v>349.11457300000001</v>
      </c>
      <c r="D39" s="35" t="s">
        <v>3279</v>
      </c>
      <c r="E39" s="35">
        <v>3</v>
      </c>
      <c r="F39" s="35" t="s">
        <v>295</v>
      </c>
      <c r="G39" s="73"/>
      <c r="H39" s="35"/>
    </row>
    <row r="40" spans="1:8">
      <c r="A40" s="30">
        <v>16</v>
      </c>
      <c r="B40" s="35" t="s">
        <v>3288</v>
      </c>
      <c r="C40" s="35">
        <v>332.10893800000002</v>
      </c>
      <c r="D40" s="35" t="s">
        <v>3279</v>
      </c>
      <c r="E40" s="35">
        <v>6</v>
      </c>
      <c r="F40" s="35" t="s">
        <v>295</v>
      </c>
      <c r="G40" s="73"/>
      <c r="H40" s="35" t="s">
        <v>586</v>
      </c>
    </row>
    <row r="41" spans="1:8">
      <c r="A41" s="30">
        <v>17</v>
      </c>
      <c r="B41" s="35" t="s">
        <v>3289</v>
      </c>
      <c r="C41" s="35">
        <v>362.84047099999998</v>
      </c>
      <c r="D41" s="35" t="s">
        <v>3279</v>
      </c>
      <c r="E41" s="35">
        <v>20</v>
      </c>
      <c r="F41" s="35" t="s">
        <v>295</v>
      </c>
      <c r="G41" s="73"/>
      <c r="H41" s="35"/>
    </row>
    <row r="42" spans="1:8">
      <c r="A42" s="30">
        <v>18</v>
      </c>
      <c r="B42" s="35" t="s">
        <v>1354</v>
      </c>
      <c r="C42" s="35">
        <v>347.78103379999999</v>
      </c>
      <c r="D42" s="35" t="s">
        <v>3279</v>
      </c>
      <c r="E42" s="35">
        <v>4</v>
      </c>
      <c r="F42" s="35" t="s">
        <v>295</v>
      </c>
      <c r="G42" s="73"/>
      <c r="H42" s="35"/>
    </row>
    <row r="43" spans="1:8">
      <c r="A43" s="30">
        <v>19</v>
      </c>
      <c r="B43" s="35" t="s">
        <v>635</v>
      </c>
      <c r="C43" s="35">
        <v>343.11383380000001</v>
      </c>
      <c r="D43" s="35" t="s">
        <v>3279</v>
      </c>
      <c r="E43" s="35">
        <v>15</v>
      </c>
      <c r="F43" s="35" t="s">
        <v>295</v>
      </c>
      <c r="G43" s="73"/>
      <c r="H43" s="35"/>
    </row>
    <row r="44" spans="1:8">
      <c r="A44" s="30">
        <v>20</v>
      </c>
      <c r="B44" s="35" t="s">
        <v>3290</v>
      </c>
      <c r="C44" s="35">
        <v>303.85035319999997</v>
      </c>
      <c r="D44" s="35" t="s">
        <v>3279</v>
      </c>
      <c r="E44" s="35">
        <v>1</v>
      </c>
      <c r="F44" s="35" t="s">
        <v>295</v>
      </c>
      <c r="G44" s="73"/>
      <c r="H44" s="35"/>
    </row>
    <row r="45" spans="1:8">
      <c r="A45" s="30">
        <v>21</v>
      </c>
      <c r="B45" s="166" t="s">
        <v>1558</v>
      </c>
      <c r="C45" s="35">
        <v>346.34853329999999</v>
      </c>
      <c r="D45" s="35" t="s">
        <v>3279</v>
      </c>
      <c r="E45" s="35">
        <v>4</v>
      </c>
      <c r="F45" s="35" t="s">
        <v>295</v>
      </c>
      <c r="G45" s="73"/>
      <c r="H45" s="35" t="s">
        <v>586</v>
      </c>
    </row>
    <row r="46" spans="1:8">
      <c r="A46" s="30">
        <v>22</v>
      </c>
      <c r="B46" s="35" t="s">
        <v>2220</v>
      </c>
      <c r="C46" s="35">
        <v>344.49888129999999</v>
      </c>
      <c r="D46" s="35" t="s">
        <v>3279</v>
      </c>
      <c r="E46" s="35">
        <v>52</v>
      </c>
      <c r="F46" s="35" t="s">
        <v>295</v>
      </c>
      <c r="G46" s="73"/>
      <c r="H46" s="35" t="s">
        <v>586</v>
      </c>
    </row>
    <row r="47" spans="1:8">
      <c r="A47" s="30">
        <v>23</v>
      </c>
      <c r="B47" s="35" t="s">
        <v>1257</v>
      </c>
      <c r="C47" s="35">
        <v>347.86728970000001</v>
      </c>
      <c r="D47" s="35" t="s">
        <v>3279</v>
      </c>
      <c r="E47" s="35">
        <v>9</v>
      </c>
      <c r="F47" s="35" t="s">
        <v>322</v>
      </c>
      <c r="G47" s="73" t="s">
        <v>315</v>
      </c>
      <c r="H47" s="35"/>
    </row>
    <row r="48" spans="1:8">
      <c r="A48" s="30">
        <v>24</v>
      </c>
      <c r="B48" s="35" t="s">
        <v>2220</v>
      </c>
      <c r="C48" s="35">
        <v>347.78863380000001</v>
      </c>
      <c r="D48" s="35" t="s">
        <v>3279</v>
      </c>
      <c r="E48" s="35">
        <v>5</v>
      </c>
      <c r="F48" s="35" t="s">
        <v>322</v>
      </c>
      <c r="G48" s="35" t="s">
        <v>3291</v>
      </c>
    </row>
    <row r="49" spans="1:8">
      <c r="A49" s="30">
        <v>25</v>
      </c>
      <c r="B49" s="166" t="s">
        <v>3292</v>
      </c>
      <c r="C49" s="35">
        <v>344.7073532</v>
      </c>
      <c r="D49" s="35" t="s">
        <v>3279</v>
      </c>
      <c r="E49" s="35">
        <v>6</v>
      </c>
      <c r="F49" s="35" t="s">
        <v>295</v>
      </c>
      <c r="G49" s="73"/>
      <c r="H49" s="35" t="s">
        <v>586</v>
      </c>
    </row>
    <row r="50" spans="1:8">
      <c r="A50" s="30">
        <v>26</v>
      </c>
      <c r="B50" s="35" t="s">
        <v>3293</v>
      </c>
      <c r="C50" s="35" t="s">
        <v>3299</v>
      </c>
      <c r="D50" s="35" t="s">
        <v>3279</v>
      </c>
      <c r="E50" s="35">
        <v>5</v>
      </c>
      <c r="F50" s="35" t="s">
        <v>295</v>
      </c>
      <c r="G50" s="73"/>
      <c r="H50" s="35" t="s">
        <v>586</v>
      </c>
    </row>
    <row r="51" spans="1:8">
      <c r="A51" s="30">
        <v>27</v>
      </c>
      <c r="B51" s="34" t="s">
        <v>3294</v>
      </c>
      <c r="C51" s="35">
        <v>341.0795033</v>
      </c>
      <c r="D51" s="35" t="s">
        <v>3279</v>
      </c>
      <c r="E51" s="35">
        <v>3</v>
      </c>
      <c r="F51" s="35" t="s">
        <v>295</v>
      </c>
      <c r="G51" s="73"/>
      <c r="H51" s="35" t="s">
        <v>586</v>
      </c>
    </row>
    <row r="52" spans="1:8">
      <c r="A52" s="30">
        <v>28</v>
      </c>
      <c r="B52" s="260" t="s">
        <v>3295</v>
      </c>
      <c r="C52" s="35">
        <v>340.57433379999998</v>
      </c>
      <c r="D52" s="35" t="s">
        <v>3279</v>
      </c>
      <c r="E52" s="35">
        <v>12</v>
      </c>
      <c r="F52" s="35" t="s">
        <v>295</v>
      </c>
      <c r="G52" s="73"/>
      <c r="H52" s="35" t="s">
        <v>586</v>
      </c>
    </row>
    <row r="53" spans="1:8">
      <c r="A53" s="30">
        <v>29</v>
      </c>
      <c r="B53" s="35" t="s">
        <v>1255</v>
      </c>
      <c r="C53" s="35">
        <v>301.23153380000002</v>
      </c>
      <c r="D53" s="35" t="s">
        <v>3279</v>
      </c>
      <c r="E53" s="35">
        <v>3</v>
      </c>
      <c r="F53" s="35" t="s">
        <v>295</v>
      </c>
      <c r="G53" s="73"/>
      <c r="H53" s="35" t="s">
        <v>586</v>
      </c>
    </row>
    <row r="54" spans="1:8">
      <c r="A54" s="30">
        <v>30</v>
      </c>
      <c r="B54" s="35" t="s">
        <v>2364</v>
      </c>
      <c r="C54" s="35" t="s">
        <v>3300</v>
      </c>
      <c r="D54" s="35" t="s">
        <v>3279</v>
      </c>
      <c r="E54" s="35">
        <v>5</v>
      </c>
      <c r="F54" s="35" t="s">
        <v>295</v>
      </c>
      <c r="G54" s="73"/>
      <c r="H54" s="35" t="s">
        <v>586</v>
      </c>
    </row>
    <row r="55" spans="1:8">
      <c r="A55" s="30">
        <v>31</v>
      </c>
      <c r="B55" s="35" t="s">
        <v>3296</v>
      </c>
      <c r="C55" s="35">
        <v>343.18711389999999</v>
      </c>
      <c r="D55" s="35" t="s">
        <v>3279</v>
      </c>
      <c r="E55" s="35">
        <v>13</v>
      </c>
      <c r="F55" s="35" t="s">
        <v>295</v>
      </c>
      <c r="G55" s="73"/>
      <c r="H55" s="35"/>
    </row>
    <row r="56" spans="1:8">
      <c r="A56" s="30">
        <v>32</v>
      </c>
      <c r="B56" s="35" t="s">
        <v>3297</v>
      </c>
      <c r="C56" s="35">
        <v>344.70128360000001</v>
      </c>
      <c r="D56" s="35" t="s">
        <v>3279</v>
      </c>
      <c r="E56" s="35">
        <v>50</v>
      </c>
      <c r="F56" s="35" t="s">
        <v>295</v>
      </c>
      <c r="G56" s="73"/>
      <c r="H56" s="35" t="s">
        <v>586</v>
      </c>
    </row>
    <row r="57" spans="1:8">
      <c r="A57" s="30">
        <v>33</v>
      </c>
      <c r="B57" s="35" t="s">
        <v>3298</v>
      </c>
      <c r="C57" s="35">
        <v>349.30653380000001</v>
      </c>
      <c r="D57" s="35" t="s">
        <v>3279</v>
      </c>
      <c r="E57" s="35">
        <v>20</v>
      </c>
      <c r="F57" s="35" t="s">
        <v>295</v>
      </c>
      <c r="G57" s="73"/>
      <c r="H57" s="35" t="s">
        <v>586</v>
      </c>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t="s">
        <v>3275</v>
      </c>
      <c r="G66" s="50"/>
    </row>
    <row r="67" spans="1:7">
      <c r="A67" s="32" t="s">
        <v>366</v>
      </c>
      <c r="C67" s="50"/>
      <c r="E67" s="51"/>
      <c r="G67" s="51"/>
    </row>
    <row r="68" spans="1:7" ht="16" customHeight="1">
      <c r="A68" s="51"/>
      <c r="B68" s="51"/>
      <c r="C68" s="30" t="s">
        <v>368</v>
      </c>
      <c r="D68" s="51" t="str">
        <f>+D4</f>
        <v>M. Javaid</v>
      </c>
      <c r="E68" s="30" t="s">
        <v>369</v>
      </c>
      <c r="F68" s="107" t="str">
        <f>+E4</f>
        <v xml:space="preserve"> 0346-7423338</v>
      </c>
      <c r="G68" s="30" t="s">
        <v>370</v>
      </c>
    </row>
    <row r="69" spans="1:7">
      <c r="A69" s="30" t="s">
        <v>371</v>
      </c>
      <c r="E69" s="50"/>
      <c r="G69" s="50"/>
    </row>
    <row r="70" spans="1:7" ht="126" customHeight="1">
      <c r="B70" s="279" t="s">
        <v>3301</v>
      </c>
      <c r="C70" s="279"/>
    </row>
    <row r="71" spans="1:7" ht="16" customHeight="1">
      <c r="A71" s="51"/>
      <c r="B71" s="51"/>
      <c r="C71" s="30" t="s">
        <v>368</v>
      </c>
      <c r="D71" s="107" t="s">
        <v>3277</v>
      </c>
      <c r="E71" s="30" t="s">
        <v>369</v>
      </c>
      <c r="F71" s="107" t="s">
        <v>3276</v>
      </c>
      <c r="G71" s="30" t="s">
        <v>370</v>
      </c>
    </row>
    <row r="72" spans="1:7">
      <c r="A72" s="32" t="s">
        <v>374</v>
      </c>
    </row>
    <row r="74" spans="1:7">
      <c r="A74" s="32" t="s">
        <v>375</v>
      </c>
    </row>
    <row r="75" spans="1:7">
      <c r="B75" s="52" t="s">
        <v>33</v>
      </c>
      <c r="C75" s="52" t="s">
        <v>376</v>
      </c>
      <c r="E75" s="64" t="s">
        <v>377</v>
      </c>
      <c r="G75" s="52" t="s">
        <v>378</v>
      </c>
    </row>
    <row r="76" spans="1:7">
      <c r="A76" s="30">
        <v>1</v>
      </c>
      <c r="B76" s="30" t="s">
        <v>379</v>
      </c>
      <c r="E76" s="30" t="s">
        <v>380</v>
      </c>
      <c r="G76" s="35" t="s">
        <v>381</v>
      </c>
    </row>
    <row r="77" spans="1:7">
      <c r="A77" s="30">
        <v>2</v>
      </c>
      <c r="B77" s="30" t="s">
        <v>382</v>
      </c>
      <c r="E77" s="30" t="s">
        <v>383</v>
      </c>
      <c r="G77" s="35" t="s">
        <v>384</v>
      </c>
    </row>
    <row r="78" spans="1:7">
      <c r="A78" s="30">
        <v>3</v>
      </c>
      <c r="B78" s="30" t="s">
        <v>385</v>
      </c>
      <c r="E78" s="30" t="s">
        <v>386</v>
      </c>
      <c r="G78" s="35" t="s">
        <v>381</v>
      </c>
    </row>
    <row r="79" spans="1:7">
      <c r="A79" s="30">
        <v>4</v>
      </c>
      <c r="B79" s="30" t="s">
        <v>387</v>
      </c>
      <c r="E79" s="30" t="s">
        <v>383</v>
      </c>
      <c r="G79" s="35" t="s">
        <v>384</v>
      </c>
    </row>
    <row r="80" spans="1:7">
      <c r="A80" s="30">
        <v>5</v>
      </c>
      <c r="B80" s="30" t="s">
        <v>388</v>
      </c>
      <c r="E80" s="30" t="s">
        <v>389</v>
      </c>
      <c r="G80" s="35" t="s">
        <v>295</v>
      </c>
    </row>
    <row r="81" spans="1:7">
      <c r="A81" s="30">
        <v>6</v>
      </c>
      <c r="B81" s="30" t="s">
        <v>390</v>
      </c>
      <c r="E81" s="30" t="s">
        <v>391</v>
      </c>
      <c r="G81" s="35" t="s">
        <v>295</v>
      </c>
    </row>
    <row r="82" spans="1:7">
      <c r="A82" s="32" t="s">
        <v>392</v>
      </c>
    </row>
    <row r="83" spans="1:7">
      <c r="B83" s="52" t="s">
        <v>393</v>
      </c>
      <c r="E83" s="64" t="s">
        <v>394</v>
      </c>
      <c r="G83" s="52" t="s">
        <v>378</v>
      </c>
    </row>
    <row r="84" spans="1:7">
      <c r="A84" s="30">
        <v>1</v>
      </c>
      <c r="B84" s="30" t="s">
        <v>395</v>
      </c>
      <c r="E84" s="30" t="s">
        <v>396</v>
      </c>
      <c r="G84" s="35">
        <v>23</v>
      </c>
    </row>
    <row r="85" spans="1:7">
      <c r="A85" s="30">
        <v>2</v>
      </c>
      <c r="B85" s="30" t="s">
        <v>397</v>
      </c>
      <c r="E85" s="30" t="s">
        <v>396</v>
      </c>
      <c r="G85" s="35">
        <v>7</v>
      </c>
    </row>
    <row r="86" spans="1:7">
      <c r="A86" s="30">
        <v>3</v>
      </c>
      <c r="B86" s="30" t="s">
        <v>398</v>
      </c>
      <c r="E86" s="30" t="s">
        <v>396</v>
      </c>
      <c r="G86" s="35">
        <v>3</v>
      </c>
    </row>
    <row r="87" spans="1:7">
      <c r="A87" s="30">
        <v>4</v>
      </c>
      <c r="B87" s="30" t="s">
        <v>399</v>
      </c>
      <c r="E87" s="30" t="s">
        <v>396</v>
      </c>
      <c r="G87" s="35"/>
    </row>
    <row r="88" spans="1:7">
      <c r="A88" s="30">
        <v>5</v>
      </c>
      <c r="B88" s="30" t="s">
        <v>400</v>
      </c>
      <c r="E88" s="30" t="s">
        <v>396</v>
      </c>
      <c r="G88" s="35">
        <v>221</v>
      </c>
    </row>
    <row r="89" spans="1:7">
      <c r="A89" s="30">
        <v>6</v>
      </c>
      <c r="B89" s="30" t="s">
        <v>401</v>
      </c>
      <c r="E89" s="30" t="s">
        <v>396</v>
      </c>
      <c r="G89" s="35">
        <v>26</v>
      </c>
    </row>
    <row r="90" spans="1:7">
      <c r="A90" s="30">
        <v>7</v>
      </c>
      <c r="B90" s="30" t="s">
        <v>402</v>
      </c>
      <c r="E90" s="83" t="s">
        <v>403</v>
      </c>
      <c r="G90" s="35" t="s">
        <v>1436</v>
      </c>
    </row>
    <row r="91" spans="1:7">
      <c r="A91" s="30">
        <v>8</v>
      </c>
      <c r="B91" s="30" t="s">
        <v>404</v>
      </c>
      <c r="E91" s="83" t="s">
        <v>405</v>
      </c>
      <c r="G91" s="35" t="s">
        <v>954</v>
      </c>
    </row>
    <row r="92" spans="1:7">
      <c r="A92" s="32" t="s">
        <v>406</v>
      </c>
    </row>
    <row r="93" spans="1:7">
      <c r="B93" s="52" t="s">
        <v>393</v>
      </c>
      <c r="G93" s="52" t="s">
        <v>378</v>
      </c>
    </row>
    <row r="94" spans="1:7">
      <c r="A94" s="30">
        <v>1</v>
      </c>
      <c r="B94" s="30" t="s">
        <v>407</v>
      </c>
      <c r="G94" s="35"/>
    </row>
    <row r="95" spans="1:7">
      <c r="A95" s="30">
        <v>2</v>
      </c>
      <c r="B95" s="30" t="s">
        <v>408</v>
      </c>
      <c r="E95" s="83" t="s">
        <v>409</v>
      </c>
      <c r="G95" s="35"/>
    </row>
    <row r="96" spans="1:7">
      <c r="A96" s="30">
        <v>3</v>
      </c>
      <c r="B96" s="30" t="s">
        <v>411</v>
      </c>
      <c r="E96" s="83" t="s">
        <v>412</v>
      </c>
      <c r="G96" s="35"/>
    </row>
    <row r="97" spans="1:8">
      <c r="A97" s="30">
        <v>4</v>
      </c>
      <c r="B97" s="32" t="s">
        <v>413</v>
      </c>
      <c r="G97" s="35"/>
    </row>
    <row r="98" spans="1:8">
      <c r="B98" s="52" t="s">
        <v>393</v>
      </c>
      <c r="F98" s="52" t="s">
        <v>414</v>
      </c>
    </row>
    <row r="99" spans="1:8">
      <c r="A99" s="30">
        <v>1</v>
      </c>
      <c r="B99" s="30" t="s">
        <v>415</v>
      </c>
      <c r="E99" s="83" t="s">
        <v>416</v>
      </c>
      <c r="F99" s="50"/>
      <c r="G99" s="50" t="s">
        <v>295</v>
      </c>
      <c r="H99" s="50"/>
    </row>
    <row r="100" spans="1:8">
      <c r="A100" s="30">
        <v>2</v>
      </c>
      <c r="B100" s="30" t="s">
        <v>417</v>
      </c>
      <c r="F100" s="50"/>
      <c r="G100" s="50"/>
      <c r="H100" s="50"/>
    </row>
    <row r="101" spans="1:8">
      <c r="A101" s="30">
        <v>3</v>
      </c>
      <c r="B101" s="30" t="s">
        <v>418</v>
      </c>
      <c r="D101" s="33" t="s">
        <v>419</v>
      </c>
      <c r="F101" s="50"/>
      <c r="G101" s="50" t="s">
        <v>745</v>
      </c>
      <c r="H101" s="50"/>
    </row>
    <row r="102" spans="1:8">
      <c r="A102" s="30">
        <v>4</v>
      </c>
      <c r="B102" s="30" t="s">
        <v>421</v>
      </c>
      <c r="F102" s="50"/>
      <c r="G102" s="50"/>
      <c r="H102" s="50"/>
    </row>
    <row r="103" spans="1:8">
      <c r="A103" s="30">
        <v>5</v>
      </c>
      <c r="B103" s="30" t="s">
        <v>422</v>
      </c>
      <c r="F103" s="50" t="s">
        <v>3274</v>
      </c>
      <c r="G103" s="50" t="s">
        <v>2588</v>
      </c>
      <c r="H103" s="50"/>
    </row>
  </sheetData>
  <mergeCells count="7">
    <mergeCell ref="B70:C70"/>
    <mergeCell ref="A6:B6"/>
    <mergeCell ref="F6:G6"/>
    <mergeCell ref="A7:B7"/>
    <mergeCell ref="F7:G7"/>
    <mergeCell ref="A8:B8"/>
    <mergeCell ref="F8:G8"/>
  </mergeCells>
  <dataValidations count="8">
    <dataValidation type="whole" operator="greaterThanOrEqual" allowBlank="1" showInputMessage="1" showErrorMessage="1" sqref="C6:C8 D15:D21 E6:E8 G6:G8 G15:G21 G84:G89" xr:uid="{00000000-0002-0000-3700-000000000000}">
      <formula1>0</formula1>
    </dataValidation>
    <dataValidation type="decimal" operator="greaterThanOrEqual" allowBlank="1" showInputMessage="1" showErrorMessage="1" sqref="E24" xr:uid="{00000000-0002-0000-3700-000001000000}">
      <formula1>0</formula1>
    </dataValidation>
    <dataValidation type="custom" allowBlank="1" showInputMessage="1" showErrorMessage="1" sqref="C24:C30" xr:uid="{00000000-0002-0000-3700-000002000000}">
      <formula1>AND(ISNUMBER(--C24),LEN(C24)&gt;=7)</formula1>
    </dataValidation>
    <dataValidation type="list" allowBlank="1" showInputMessage="1" showErrorMessage="1" sqref="G76" xr:uid="{00000000-0002-0000-3700-000003000000}">
      <formula1>"Clear,Some,Not clear"</formula1>
    </dataValidation>
    <dataValidation type="list" allowBlank="1" showInputMessage="1" showErrorMessage="1" sqref="G77 G79" xr:uid="{00000000-0002-0000-3700-000004000000}">
      <formula1>"Most,Few,None"</formula1>
    </dataValidation>
    <dataValidation type="list" allowBlank="1" showInputMessage="1" showErrorMessage="1" sqref="G78" xr:uid="{00000000-0002-0000-3700-000005000000}">
      <formula1>"Clear,Mixed,Not clear"</formula1>
    </dataValidation>
    <dataValidation type="list" allowBlank="1" showInputMessage="1" showErrorMessage="1" sqref="G80" xr:uid="{00000000-0002-0000-3700-000006000000}">
      <formula1>"Yes,Some confusion,No"</formula1>
    </dataValidation>
    <dataValidation type="list" allowBlank="1" showInputMessage="1" showErrorMessage="1" sqref="G81" xr:uid="{00000000-0002-0000-3700-000007000000}">
      <formula1>"Yes,Some,No"</formula1>
    </dataValidation>
  </dataValidations>
  <hyperlinks>
    <hyperlink ref="H4" r:id="rId1" xr:uid="{89A8181C-C18C-DA4B-8922-3C68DBC43F70}"/>
  </hyperlinks>
  <pageMargins left="0.25" right="0.25" top="0.75" bottom="0.75" header="0.3" footer="0.3"/>
  <pageSetup paperSize="9" orientation="portrait" horizontalDpi="0" verticalDpi="0"/>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sheetPr>
    <tabColor theme="2" tint="-9.9978637043366805E-2"/>
  </sheetPr>
  <dimension ref="A1:H102"/>
  <sheetViews>
    <sheetView view="pageBreakPreview" topLeftCell="A44"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t="str">
        <f>+D17S1!F1</f>
        <v>Toba take singh</v>
      </c>
      <c r="G1" s="60" t="s">
        <v>236</v>
      </c>
      <c r="H1" s="68">
        <f>+D17S2!H1</f>
        <v>17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+D17S1!C4</f>
        <v>Phalia</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800-000000000000}">
      <formula1>"Yes,Some,No"</formula1>
    </dataValidation>
    <dataValidation type="list" allowBlank="1" showInputMessage="1" showErrorMessage="1" sqref="G79" xr:uid="{00000000-0002-0000-3800-000001000000}">
      <formula1>"Yes,Some confusion,No"</formula1>
    </dataValidation>
    <dataValidation type="list" allowBlank="1" showInputMessage="1" showErrorMessage="1" sqref="G77" xr:uid="{00000000-0002-0000-3800-000002000000}">
      <formula1>"Clear,Mixed,Not clear"</formula1>
    </dataValidation>
    <dataValidation type="list" allowBlank="1" showInputMessage="1" showErrorMessage="1" sqref="G76 G78" xr:uid="{00000000-0002-0000-3800-000003000000}">
      <formula1>"Most,Few,None"</formula1>
    </dataValidation>
    <dataValidation type="list" allowBlank="1" showInputMessage="1" showErrorMessage="1" sqref="G75" xr:uid="{00000000-0002-0000-3800-000004000000}">
      <formula1>"Clear,Some,Not clear"</formula1>
    </dataValidation>
    <dataValidation type="custom" allowBlank="1" showInputMessage="1" showErrorMessage="1" sqref="C24:C30" xr:uid="{00000000-0002-0000-3800-000005000000}">
      <formula1>AND(ISNUMBER(--C24),LEN(C24)&gt;=7)</formula1>
    </dataValidation>
    <dataValidation type="decimal" operator="greaterThanOrEqual" allowBlank="1" showInputMessage="1" showErrorMessage="1" sqref="E24:E30" xr:uid="{00000000-0002-0000-3800-000006000000}">
      <formula1>0</formula1>
    </dataValidation>
    <dataValidation type="whole" operator="greaterThanOrEqual" allowBlank="1" showInputMessage="1" showErrorMessage="1" sqref="C6:C8 D15:D21 E6:E8 G6:G8 G15:G21 G83:G88" xr:uid="{00000000-0002-0000-3800-000007000000}">
      <formula1>0</formula1>
    </dataValidation>
  </dataValidations>
  <pageMargins left="0.25" right="0.25" top="0.75" bottom="0.75" header="0.3" footer="0.3"/>
  <pageSetup paperSize="9" orientation="portrait" horizontalDpi="0" verticalDpi="0"/>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A1:F53"/>
  <sheetViews>
    <sheetView workbookViewId="0"/>
  </sheetViews>
  <sheetFormatPr baseColWidth="10" defaultColWidth="8.83203125" defaultRowHeight="15"/>
  <cols>
    <col min="1" max="1" width="55.6640625" customWidth="1"/>
    <col min="2" max="2" width="22.6640625" customWidth="1"/>
    <col min="3" max="3" width="30.6640625" customWidth="1"/>
    <col min="4" max="4" width="24.6640625" customWidth="1"/>
  </cols>
  <sheetData>
    <row r="1" spans="1:6" ht="22" customHeight="1">
      <c r="A1" s="57" t="s">
        <v>1628</v>
      </c>
    </row>
    <row r="2" spans="1:6">
      <c r="B2" s="77"/>
    </row>
    <row r="3" spans="1:6" ht="16" customHeight="1">
      <c r="A3" s="55" t="s">
        <v>1629</v>
      </c>
    </row>
    <row r="4" spans="1:6">
      <c r="A4" s="44" t="s">
        <v>1630</v>
      </c>
      <c r="B4" s="77"/>
      <c r="D4" s="77"/>
      <c r="E4" s="77"/>
    </row>
    <row r="5" spans="1:6">
      <c r="A5" s="44" t="s">
        <v>1631</v>
      </c>
    </row>
    <row r="6" spans="1:6">
      <c r="A6" s="44" t="s">
        <v>1632</v>
      </c>
      <c r="E6" s="77"/>
      <c r="F6" s="77"/>
    </row>
    <row r="7" spans="1:6">
      <c r="A7" s="44" t="s">
        <v>1633</v>
      </c>
      <c r="E7" s="77"/>
      <c r="F7" s="77"/>
    </row>
    <row r="8" spans="1:6">
      <c r="A8" s="44" t="s">
        <v>1634</v>
      </c>
      <c r="E8" s="77"/>
      <c r="F8" s="77"/>
    </row>
    <row r="9" spans="1:6">
      <c r="A9" s="44" t="s">
        <v>1635</v>
      </c>
    </row>
    <row r="10" spans="1:6">
      <c r="A10" s="44" t="s">
        <v>1636</v>
      </c>
    </row>
    <row r="11" spans="1:6">
      <c r="A11" s="44" t="s">
        <v>1637</v>
      </c>
      <c r="B11" s="77"/>
      <c r="D11" s="77"/>
      <c r="E11" s="77"/>
    </row>
    <row r="14" spans="1:6" ht="16" customHeight="1">
      <c r="A14" s="55" t="s">
        <v>1638</v>
      </c>
    </row>
    <row r="15" spans="1:6">
      <c r="A15" s="44" t="s">
        <v>1639</v>
      </c>
      <c r="B15" s="77"/>
      <c r="D15" s="77"/>
      <c r="E15" s="77"/>
      <c r="F15" s="77"/>
    </row>
    <row r="16" spans="1:6">
      <c r="A16" s="44" t="s">
        <v>1640</v>
      </c>
      <c r="B16" s="77"/>
      <c r="D16" s="77"/>
      <c r="E16" s="77"/>
      <c r="F16" s="77"/>
    </row>
    <row r="17" spans="1:6">
      <c r="A17" s="44" t="s">
        <v>1641</v>
      </c>
      <c r="B17" s="77"/>
      <c r="D17" s="77"/>
      <c r="E17" s="77"/>
      <c r="F17" s="77"/>
    </row>
    <row r="18" spans="1:6">
      <c r="A18" s="44" t="s">
        <v>1642</v>
      </c>
      <c r="B18" s="77"/>
      <c r="D18" s="77"/>
      <c r="E18" s="77"/>
      <c r="F18" s="77"/>
    </row>
    <row r="19" spans="1:6">
      <c r="A19" s="44" t="s">
        <v>1643</v>
      </c>
      <c r="B19" s="77"/>
      <c r="D19" s="77"/>
      <c r="E19" s="77"/>
      <c r="F19" s="77"/>
    </row>
    <row r="20" spans="1:6">
      <c r="A20" s="44" t="s">
        <v>1644</v>
      </c>
      <c r="B20" s="77"/>
      <c r="D20" s="77"/>
      <c r="E20" s="77"/>
      <c r="F20" s="77"/>
    </row>
    <row r="21" spans="1:6">
      <c r="D21" s="77"/>
      <c r="F21" s="77"/>
    </row>
    <row r="23" spans="1:6" ht="16" customHeight="1">
      <c r="A23" s="55" t="s">
        <v>1645</v>
      </c>
    </row>
    <row r="24" spans="1:6" ht="32" customHeight="1">
      <c r="A24" s="56" t="s">
        <v>1646</v>
      </c>
      <c r="B24" s="77"/>
      <c r="C24" s="77"/>
      <c r="D24" s="77"/>
      <c r="E24" s="77"/>
    </row>
    <row r="25" spans="1:6">
      <c r="B25" s="77"/>
      <c r="C25" s="77"/>
      <c r="D25" s="77"/>
      <c r="E25" s="77"/>
    </row>
    <row r="26" spans="1:6">
      <c r="A26" s="54" t="s">
        <v>1647</v>
      </c>
      <c r="B26" s="78" t="s">
        <v>1648</v>
      </c>
      <c r="C26" s="77"/>
      <c r="D26" s="77"/>
      <c r="E26" s="77"/>
    </row>
    <row r="27" spans="1:6" ht="16" customHeight="1">
      <c r="A27" s="56" t="s">
        <v>1649</v>
      </c>
      <c r="B27" s="77"/>
      <c r="C27" s="77"/>
      <c r="D27" s="77"/>
      <c r="E27" s="77"/>
    </row>
    <row r="28" spans="1:6" ht="16" customHeight="1">
      <c r="A28" s="56" t="s">
        <v>1650</v>
      </c>
      <c r="B28" s="77"/>
      <c r="C28" s="77"/>
      <c r="D28" s="77"/>
      <c r="E28" s="77"/>
    </row>
    <row r="29" spans="1:6" ht="16" customHeight="1">
      <c r="A29" s="56" t="s">
        <v>1651</v>
      </c>
      <c r="B29" s="77"/>
      <c r="C29" s="77"/>
      <c r="D29" s="77"/>
      <c r="E29" s="77"/>
    </row>
    <row r="30" spans="1:6" ht="16" customHeight="1">
      <c r="A30" s="56" t="s">
        <v>1652</v>
      </c>
      <c r="B30" s="77"/>
      <c r="C30" s="77"/>
      <c r="D30" s="77"/>
      <c r="E30" s="77"/>
    </row>
    <row r="31" spans="1:6" ht="32" customHeight="1">
      <c r="A31" s="56" t="s">
        <v>1653</v>
      </c>
    </row>
    <row r="34" spans="1:4" ht="16" customHeight="1">
      <c r="A34" s="55" t="s">
        <v>1654</v>
      </c>
    </row>
    <row r="35" spans="1:4">
      <c r="A35" s="54" t="s">
        <v>1655</v>
      </c>
      <c r="C35" s="54" t="s">
        <v>1656</v>
      </c>
    </row>
    <row r="36" spans="1:4">
      <c r="A36" s="54" t="s">
        <v>1657</v>
      </c>
      <c r="B36" s="54" t="s">
        <v>1658</v>
      </c>
      <c r="C36" s="54" t="s">
        <v>1657</v>
      </c>
      <c r="D36" s="54" t="s">
        <v>1658</v>
      </c>
    </row>
    <row r="37" spans="1:4" ht="16" customHeight="1">
      <c r="A37" s="56" t="s">
        <v>1659</v>
      </c>
      <c r="C37" s="56" t="s">
        <v>1660</v>
      </c>
    </row>
    <row r="38" spans="1:4" ht="16" customHeight="1">
      <c r="A38" s="56" t="s">
        <v>1661</v>
      </c>
      <c r="C38" s="56" t="s">
        <v>1662</v>
      </c>
    </row>
    <row r="39" spans="1:4" ht="16" customHeight="1">
      <c r="A39" s="56" t="s">
        <v>1663</v>
      </c>
      <c r="C39" s="56" t="s">
        <v>1664</v>
      </c>
    </row>
    <row r="40" spans="1:4" ht="16" customHeight="1">
      <c r="A40" s="56" t="s">
        <v>1665</v>
      </c>
      <c r="C40" s="56" t="s">
        <v>1666</v>
      </c>
    </row>
    <row r="41" spans="1:4" ht="16" customHeight="1">
      <c r="A41" s="56" t="s">
        <v>1667</v>
      </c>
      <c r="C41" s="56" t="s">
        <v>1668</v>
      </c>
    </row>
    <row r="42" spans="1:4" ht="32" customHeight="1">
      <c r="A42" s="56" t="s">
        <v>1669</v>
      </c>
      <c r="C42" s="56" t="s">
        <v>1670</v>
      </c>
    </row>
    <row r="43" spans="1:4" ht="16" customHeight="1">
      <c r="A43" s="56" t="s">
        <v>1671</v>
      </c>
      <c r="C43" s="56" t="s">
        <v>1671</v>
      </c>
    </row>
    <row r="46" spans="1:4" ht="16" customHeight="1">
      <c r="A46" s="55" t="s">
        <v>1672</v>
      </c>
    </row>
    <row r="47" spans="1:4">
      <c r="A47" s="44" t="s">
        <v>1673</v>
      </c>
    </row>
    <row r="48" spans="1:4">
      <c r="A48" s="44" t="s">
        <v>1674</v>
      </c>
    </row>
    <row r="49" spans="1:5">
      <c r="A49" s="44" t="s">
        <v>1675</v>
      </c>
    </row>
    <row r="52" spans="1:5" ht="16" customHeight="1">
      <c r="A52" s="55" t="s">
        <v>1676</v>
      </c>
    </row>
    <row r="53" spans="1:5">
      <c r="A53" s="54" t="s">
        <v>1677</v>
      </c>
      <c r="B53" s="54" t="s">
        <v>1678</v>
      </c>
      <c r="C53" s="54" t="s">
        <v>1679</v>
      </c>
      <c r="D53" s="54" t="s">
        <v>1680</v>
      </c>
      <c r="E53" s="54" t="s">
        <v>1681</v>
      </c>
    </row>
  </sheetData>
  <dataValidations count="3">
    <dataValidation type="whole" operator="greaterThanOrEqual" allowBlank="1" showInputMessage="1" showErrorMessage="1" sqref="C6 C7 C8 D15:D21 E6:E8 G6:G8 G15:G21" xr:uid="{00000000-0002-0000-3A00-000000000000}">
      <formula1>0</formula1>
    </dataValidation>
    <dataValidation type="decimal" operator="greaterThanOrEqual" allowBlank="1" showInputMessage="1" showErrorMessage="1" sqref="E24:E30" xr:uid="{00000000-0002-0000-3A00-000001000000}">
      <formula1>0</formula1>
    </dataValidation>
    <dataValidation type="custom" allowBlank="1" showInputMessage="1" showErrorMessage="1" sqref="C24:C30" xr:uid="{00000000-0002-0000-3A00-000002000000}">
      <formula1>AND(ISNUMBER(--C24),LEN(C24)&gt;=7)</formula1>
    </dataValidation>
  </dataValidations>
  <pageMargins left="0.7" right="0.7" top="0.75" bottom="0.75" header="0.3" footer="0.3"/>
  <pageSetup paperSize="9" orientation="portrait" horizontalDpi="0" verticalDpi="0"/>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A1:E9"/>
  <sheetViews>
    <sheetView topLeftCell="B1" zoomScale="322" workbookViewId="0">
      <selection activeCell="F70" sqref="F70"/>
    </sheetView>
  </sheetViews>
  <sheetFormatPr baseColWidth="10" defaultColWidth="8.83203125" defaultRowHeight="15"/>
  <sheetData>
    <row r="1" spans="1:5">
      <c r="A1" t="s">
        <v>1682</v>
      </c>
      <c r="B1" t="s">
        <v>1683</v>
      </c>
      <c r="C1" t="s">
        <v>1684</v>
      </c>
      <c r="D1" t="s">
        <v>1685</v>
      </c>
      <c r="E1" t="s">
        <v>1686</v>
      </c>
    </row>
    <row r="2" spans="1:5">
      <c r="A2" t="s">
        <v>1687</v>
      </c>
      <c r="B2">
        <v>1</v>
      </c>
      <c r="C2" t="s">
        <v>295</v>
      </c>
      <c r="D2" t="s">
        <v>271</v>
      </c>
      <c r="E2" t="s">
        <v>272</v>
      </c>
    </row>
    <row r="3" spans="1:5">
      <c r="A3" t="s">
        <v>393</v>
      </c>
      <c r="B3">
        <v>2</v>
      </c>
      <c r="C3" t="s">
        <v>74</v>
      </c>
      <c r="D3" t="s">
        <v>273</v>
      </c>
      <c r="E3" t="s">
        <v>274</v>
      </c>
    </row>
    <row r="4" spans="1:5">
      <c r="A4" t="s">
        <v>1688</v>
      </c>
      <c r="B4">
        <v>3</v>
      </c>
      <c r="C4" t="s">
        <v>982</v>
      </c>
      <c r="D4" t="s">
        <v>275</v>
      </c>
      <c r="E4" t="s">
        <v>276</v>
      </c>
    </row>
    <row r="5" spans="1:5">
      <c r="A5" t="s">
        <v>1689</v>
      </c>
      <c r="D5" t="s">
        <v>277</v>
      </c>
      <c r="E5" t="s">
        <v>278</v>
      </c>
    </row>
    <row r="6" spans="1:5">
      <c r="D6" t="s">
        <v>279</v>
      </c>
      <c r="E6" t="s">
        <v>280</v>
      </c>
    </row>
    <row r="7" spans="1:5">
      <c r="D7" t="s">
        <v>281</v>
      </c>
      <c r="E7" t="s">
        <v>282</v>
      </c>
    </row>
    <row r="8" spans="1:5">
      <c r="D8" t="s">
        <v>1689</v>
      </c>
      <c r="E8" t="s">
        <v>1689</v>
      </c>
    </row>
    <row r="9" spans="1:5">
      <c r="D9" t="s">
        <v>1690</v>
      </c>
    </row>
  </sheetData>
  <pageMargins left="0.75" right="0.75" top="1" bottom="1" header="0.5" footer="0.5"/>
  <pageSetup paperSize="9" orientation="portrait" horizontalDpi="0" verticalDpi="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9" tint="-0.249977111117893"/>
  </sheetPr>
  <dimension ref="A1:H102"/>
  <sheetViews>
    <sheetView view="pageBreakPreview" zoomScale="179" zoomScaleNormal="130" zoomScaleSheetLayoutView="150" workbookViewId="0">
      <selection activeCell="D100" sqref="D10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+SUM!D4</f>
        <v>45985</v>
      </c>
      <c r="G1" s="60" t="s">
        <v>236</v>
      </c>
      <c r="H1" s="68">
        <v>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242</v>
      </c>
      <c r="C4" s="79" t="str">
        <f>+SUM!C4</f>
        <v>Ubaro</v>
      </c>
      <c r="D4" s="72" t="s">
        <v>243</v>
      </c>
      <c r="E4" s="72" t="s">
        <v>244</v>
      </c>
      <c r="F4" s="73" t="s">
        <v>245</v>
      </c>
      <c r="G4" s="72" t="s">
        <v>246</v>
      </c>
      <c r="H4" s="106" t="s">
        <v>247</v>
      </c>
    </row>
    <row r="5" spans="1:8">
      <c r="A5" s="31" t="s">
        <v>248</v>
      </c>
    </row>
    <row r="6" spans="1:8" s="38" customFormat="1" ht="28" customHeight="1">
      <c r="A6" s="273" t="s">
        <v>249</v>
      </c>
      <c r="B6" s="274"/>
      <c r="C6" s="36">
        <v>29</v>
      </c>
      <c r="D6" s="37" t="s">
        <v>250</v>
      </c>
      <c r="E6" s="74">
        <v>29</v>
      </c>
      <c r="F6" s="275" t="s">
        <v>251</v>
      </c>
      <c r="G6" s="276"/>
      <c r="H6" s="36">
        <v>1002</v>
      </c>
    </row>
    <row r="7" spans="1:8" s="38" customFormat="1" ht="42" customHeight="1">
      <c r="A7" s="273" t="s">
        <v>252</v>
      </c>
      <c r="B7" s="274"/>
      <c r="C7" s="36">
        <v>22</v>
      </c>
      <c r="D7" s="39" t="s">
        <v>253</v>
      </c>
      <c r="E7" s="74">
        <v>18</v>
      </c>
      <c r="F7" s="275" t="s">
        <v>254</v>
      </c>
      <c r="G7" s="276"/>
      <c r="H7" s="36">
        <v>26</v>
      </c>
    </row>
    <row r="8" spans="1:8" s="38" customFormat="1" ht="28" customHeight="1">
      <c r="A8" s="273" t="s">
        <v>255</v>
      </c>
      <c r="B8" s="274"/>
      <c r="C8" s="36">
        <v>3</v>
      </c>
      <c r="D8" s="40" t="s">
        <v>256</v>
      </c>
      <c r="E8" s="74"/>
      <c r="F8" s="275" t="s">
        <v>257</v>
      </c>
      <c r="G8" s="276"/>
      <c r="H8" s="36">
        <v>929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82">
        <v>3</v>
      </c>
      <c r="D11" s="75">
        <v>3</v>
      </c>
      <c r="E11" s="75">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77" t="s">
        <v>272</v>
      </c>
      <c r="F15" s="77"/>
      <c r="G15" s="77"/>
      <c r="H15" s="65"/>
    </row>
    <row r="16" spans="1:8" ht="15" customHeight="1">
      <c r="A16" s="30">
        <v>2</v>
      </c>
      <c r="B16" s="77" t="s">
        <v>273</v>
      </c>
      <c r="D16" s="73">
        <v>22</v>
      </c>
      <c r="E16" s="77" t="s">
        <v>274</v>
      </c>
      <c r="F16" s="77"/>
      <c r="G16" s="77"/>
      <c r="H16" s="65"/>
    </row>
    <row r="17" spans="1:8" ht="15" customHeight="1">
      <c r="A17" s="30">
        <v>3</v>
      </c>
      <c r="B17" s="77" t="s">
        <v>275</v>
      </c>
      <c r="D17" s="73">
        <v>28</v>
      </c>
      <c r="E17" s="77" t="s">
        <v>276</v>
      </c>
      <c r="F17" s="77"/>
      <c r="G17" s="77"/>
      <c r="H17" s="65"/>
    </row>
    <row r="18" spans="1:8" ht="15" customHeight="1">
      <c r="A18" s="30">
        <v>4</v>
      </c>
      <c r="B18" s="77" t="s">
        <v>277</v>
      </c>
      <c r="D18" s="73">
        <v>18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292</v>
      </c>
      <c r="C24" s="73" t="s">
        <v>293</v>
      </c>
      <c r="D24" s="73" t="s">
        <v>294</v>
      </c>
      <c r="E24" s="73">
        <v>20</v>
      </c>
      <c r="F24" s="73" t="s">
        <v>295</v>
      </c>
      <c r="G24" s="73" t="s">
        <v>295</v>
      </c>
      <c r="H24" s="73" t="s">
        <v>296</v>
      </c>
    </row>
    <row r="25" spans="1:8">
      <c r="A25" s="30">
        <v>2</v>
      </c>
      <c r="B25" s="73" t="s">
        <v>297</v>
      </c>
      <c r="C25" s="73" t="s">
        <v>298</v>
      </c>
      <c r="D25" s="73" t="s">
        <v>299</v>
      </c>
      <c r="E25" s="73">
        <v>30</v>
      </c>
      <c r="F25" s="73" t="s">
        <v>295</v>
      </c>
      <c r="G25" s="73" t="s">
        <v>295</v>
      </c>
      <c r="H25" s="73"/>
    </row>
    <row r="26" spans="1:8">
      <c r="A26" s="30">
        <v>3</v>
      </c>
      <c r="B26" s="73" t="s">
        <v>300</v>
      </c>
      <c r="C26" s="73" t="s">
        <v>301</v>
      </c>
      <c r="D26" s="73" t="s">
        <v>294</v>
      </c>
      <c r="E26" s="73">
        <v>30</v>
      </c>
      <c r="F26" s="73" t="s">
        <v>295</v>
      </c>
      <c r="G26" s="73" t="s">
        <v>295</v>
      </c>
      <c r="H26" s="73" t="s">
        <v>296</v>
      </c>
    </row>
    <row r="27" spans="1:8">
      <c r="A27" s="30">
        <v>4</v>
      </c>
      <c r="B27" s="72" t="s">
        <v>302</v>
      </c>
      <c r="C27" s="73" t="s">
        <v>303</v>
      </c>
      <c r="D27" s="73" t="s">
        <v>294</v>
      </c>
      <c r="E27" s="73">
        <v>30</v>
      </c>
      <c r="F27" s="73" t="s">
        <v>295</v>
      </c>
      <c r="G27" s="73" t="s">
        <v>295</v>
      </c>
      <c r="H27" s="73"/>
    </row>
    <row r="28" spans="1:8">
      <c r="A28" s="30">
        <v>5</v>
      </c>
      <c r="B28" s="72" t="s">
        <v>304</v>
      </c>
      <c r="C28" s="73" t="s">
        <v>305</v>
      </c>
      <c r="D28" s="73" t="s">
        <v>294</v>
      </c>
      <c r="E28" s="73">
        <v>35</v>
      </c>
      <c r="F28" s="73" t="s">
        <v>295</v>
      </c>
      <c r="G28" s="73" t="s">
        <v>295</v>
      </c>
      <c r="H28" s="73"/>
    </row>
    <row r="29" spans="1:8">
      <c r="A29" s="30">
        <v>6</v>
      </c>
      <c r="B29" s="73" t="s">
        <v>306</v>
      </c>
      <c r="C29" s="73" t="s">
        <v>307</v>
      </c>
      <c r="D29" s="73" t="s">
        <v>292</v>
      </c>
      <c r="E29" s="73">
        <v>35</v>
      </c>
      <c r="F29" s="73" t="s">
        <v>295</v>
      </c>
      <c r="G29" s="73" t="s">
        <v>295</v>
      </c>
      <c r="H29" s="73"/>
    </row>
    <row r="30" spans="1:8">
      <c r="A30" s="30">
        <v>7</v>
      </c>
      <c r="B30" s="73" t="s">
        <v>308</v>
      </c>
      <c r="C30" s="73" t="s">
        <v>309</v>
      </c>
      <c r="D30" s="73" t="s">
        <v>292</v>
      </c>
      <c r="E30" s="73">
        <v>33</v>
      </c>
      <c r="F30" s="73" t="s">
        <v>295</v>
      </c>
      <c r="G30" s="73" t="s">
        <v>295</v>
      </c>
      <c r="H30" s="73" t="s">
        <v>310</v>
      </c>
    </row>
    <row r="31" spans="1:8">
      <c r="A31" s="30">
        <v>8</v>
      </c>
      <c r="B31" s="35" t="s">
        <v>311</v>
      </c>
      <c r="C31" s="35" t="s">
        <v>312</v>
      </c>
      <c r="D31" s="35" t="s">
        <v>294</v>
      </c>
      <c r="E31" s="35">
        <v>45</v>
      </c>
      <c r="F31" s="35" t="s">
        <v>295</v>
      </c>
      <c r="G31" s="35" t="s">
        <v>295</v>
      </c>
      <c r="H31" s="35"/>
    </row>
    <row r="32" spans="1:8">
      <c r="A32" s="30">
        <v>9</v>
      </c>
      <c r="B32" s="35" t="s">
        <v>313</v>
      </c>
      <c r="C32" s="35" t="s">
        <v>314</v>
      </c>
      <c r="D32" s="35" t="s">
        <v>294</v>
      </c>
      <c r="E32" s="35">
        <v>35</v>
      </c>
      <c r="F32" s="35" t="s">
        <v>295</v>
      </c>
      <c r="G32" s="35" t="s">
        <v>295</v>
      </c>
      <c r="H32" s="35" t="s">
        <v>315</v>
      </c>
    </row>
    <row r="33" spans="1:8">
      <c r="A33" s="30">
        <v>10</v>
      </c>
      <c r="B33" s="35" t="s">
        <v>316</v>
      </c>
      <c r="C33" s="35" t="s">
        <v>317</v>
      </c>
      <c r="D33" s="35" t="s">
        <v>294</v>
      </c>
      <c r="E33" s="35">
        <v>37</v>
      </c>
      <c r="F33" s="35" t="s">
        <v>295</v>
      </c>
      <c r="G33" s="35" t="s">
        <v>295</v>
      </c>
      <c r="H33" s="35"/>
    </row>
    <row r="34" spans="1:8">
      <c r="A34" s="30">
        <v>11</v>
      </c>
      <c r="B34" s="35" t="s">
        <v>318</v>
      </c>
      <c r="C34" s="35" t="s">
        <v>319</v>
      </c>
      <c r="D34" s="35" t="s">
        <v>294</v>
      </c>
      <c r="E34" s="35">
        <v>32</v>
      </c>
      <c r="F34" s="35" t="s">
        <v>295</v>
      </c>
      <c r="G34" s="35" t="s">
        <v>295</v>
      </c>
      <c r="H34" s="35"/>
    </row>
    <row r="35" spans="1:8">
      <c r="A35" s="30">
        <v>12</v>
      </c>
      <c r="B35" s="35" t="s">
        <v>320</v>
      </c>
      <c r="C35" s="35" t="s">
        <v>321</v>
      </c>
      <c r="D35" s="35" t="s">
        <v>294</v>
      </c>
      <c r="E35" s="35">
        <v>28</v>
      </c>
      <c r="F35" s="35" t="s">
        <v>322</v>
      </c>
      <c r="G35" s="35" t="s">
        <v>322</v>
      </c>
      <c r="H35" s="35"/>
    </row>
    <row r="36" spans="1:8">
      <c r="A36" s="30">
        <v>13</v>
      </c>
      <c r="B36" s="35" t="s">
        <v>323</v>
      </c>
      <c r="C36" s="35" t="s">
        <v>324</v>
      </c>
      <c r="D36" s="35" t="s">
        <v>294</v>
      </c>
      <c r="E36" s="35">
        <v>33</v>
      </c>
      <c r="F36" s="35" t="s">
        <v>295</v>
      </c>
      <c r="G36" s="35" t="s">
        <v>295</v>
      </c>
      <c r="H36" s="35" t="s">
        <v>310</v>
      </c>
    </row>
    <row r="37" spans="1:8">
      <c r="A37" s="30">
        <v>14</v>
      </c>
      <c r="B37" s="35" t="s">
        <v>325</v>
      </c>
      <c r="C37" s="35" t="s">
        <v>326</v>
      </c>
      <c r="D37" s="35" t="s">
        <v>327</v>
      </c>
      <c r="E37" s="35">
        <v>50</v>
      </c>
      <c r="F37" s="35" t="s">
        <v>295</v>
      </c>
      <c r="G37" s="35" t="s">
        <v>295</v>
      </c>
      <c r="H37" s="35"/>
    </row>
    <row r="38" spans="1:8">
      <c r="A38" s="30">
        <v>15</v>
      </c>
      <c r="B38" s="35" t="s">
        <v>328</v>
      </c>
      <c r="C38" s="35" t="s">
        <v>329</v>
      </c>
      <c r="D38" s="35" t="s">
        <v>330</v>
      </c>
      <c r="E38" s="35">
        <v>30</v>
      </c>
      <c r="F38" s="35" t="s">
        <v>295</v>
      </c>
      <c r="G38" s="35" t="s">
        <v>295</v>
      </c>
      <c r="H38" s="35" t="s">
        <v>296</v>
      </c>
    </row>
    <row r="39" spans="1:8">
      <c r="A39" s="30">
        <v>16</v>
      </c>
      <c r="B39" s="35" t="s">
        <v>331</v>
      </c>
      <c r="C39" s="35" t="s">
        <v>332</v>
      </c>
      <c r="D39" s="35" t="s">
        <v>294</v>
      </c>
      <c r="E39" s="35">
        <v>25</v>
      </c>
      <c r="F39" s="35" t="s">
        <v>295</v>
      </c>
      <c r="G39" s="35" t="s">
        <v>295</v>
      </c>
      <c r="H39" s="35"/>
    </row>
    <row r="40" spans="1:8">
      <c r="A40" s="30">
        <v>17</v>
      </c>
      <c r="B40" s="35" t="s">
        <v>333</v>
      </c>
      <c r="C40" s="35" t="s">
        <v>334</v>
      </c>
      <c r="D40" s="35" t="s">
        <v>294</v>
      </c>
      <c r="E40" s="35">
        <v>43</v>
      </c>
      <c r="F40" s="35" t="s">
        <v>322</v>
      </c>
      <c r="G40" s="35" t="s">
        <v>322</v>
      </c>
      <c r="H40" s="35" t="s">
        <v>310</v>
      </c>
    </row>
    <row r="41" spans="1:8">
      <c r="A41" s="30">
        <v>18</v>
      </c>
      <c r="B41" s="35" t="s">
        <v>335</v>
      </c>
      <c r="C41" s="35" t="s">
        <v>336</v>
      </c>
      <c r="D41" s="35" t="s">
        <v>294</v>
      </c>
      <c r="E41" s="35">
        <v>60</v>
      </c>
      <c r="F41" s="35" t="s">
        <v>295</v>
      </c>
      <c r="G41" s="35" t="s">
        <v>295</v>
      </c>
      <c r="H41" s="35" t="s">
        <v>296</v>
      </c>
    </row>
    <row r="42" spans="1:8">
      <c r="A42" s="30">
        <v>19</v>
      </c>
      <c r="B42" s="35" t="s">
        <v>337</v>
      </c>
      <c r="C42" s="35" t="s">
        <v>338</v>
      </c>
      <c r="D42" s="35" t="s">
        <v>339</v>
      </c>
      <c r="E42" s="35">
        <v>28</v>
      </c>
      <c r="F42" s="35" t="s">
        <v>295</v>
      </c>
      <c r="G42" s="35" t="s">
        <v>295</v>
      </c>
      <c r="H42" s="35"/>
    </row>
    <row r="43" spans="1:8">
      <c r="A43" s="30">
        <v>20</v>
      </c>
      <c r="B43" s="35" t="s">
        <v>340</v>
      </c>
      <c r="C43" s="35" t="s">
        <v>341</v>
      </c>
      <c r="D43" s="35" t="s">
        <v>327</v>
      </c>
      <c r="E43" s="35">
        <v>48</v>
      </c>
      <c r="F43" s="35" t="s">
        <v>295</v>
      </c>
      <c r="G43" s="35" t="s">
        <v>295</v>
      </c>
      <c r="H43" s="35"/>
    </row>
    <row r="44" spans="1:8">
      <c r="A44" s="30">
        <v>21</v>
      </c>
      <c r="B44" s="35" t="s">
        <v>318</v>
      </c>
      <c r="C44" s="35" t="s">
        <v>342</v>
      </c>
      <c r="D44" s="35" t="s">
        <v>343</v>
      </c>
      <c r="E44" s="35">
        <v>30</v>
      </c>
      <c r="F44" s="35" t="s">
        <v>295</v>
      </c>
      <c r="G44" s="35" t="s">
        <v>295</v>
      </c>
      <c r="H44" s="35" t="s">
        <v>315</v>
      </c>
    </row>
    <row r="45" spans="1:8">
      <c r="A45" s="30">
        <v>22</v>
      </c>
      <c r="B45" s="35" t="s">
        <v>344</v>
      </c>
      <c r="C45" s="35" t="s">
        <v>345</v>
      </c>
      <c r="D45" s="35" t="s">
        <v>343</v>
      </c>
      <c r="E45" s="35">
        <v>35</v>
      </c>
      <c r="F45" s="35" t="s">
        <v>295</v>
      </c>
      <c r="G45" s="35" t="s">
        <v>295</v>
      </c>
      <c r="H45" s="35" t="s">
        <v>346</v>
      </c>
    </row>
    <row r="46" spans="1:8">
      <c r="A46" s="30">
        <v>23</v>
      </c>
      <c r="B46" s="35" t="s">
        <v>347</v>
      </c>
      <c r="C46" s="35" t="s">
        <v>348</v>
      </c>
      <c r="D46" s="35" t="s">
        <v>343</v>
      </c>
      <c r="E46" s="35">
        <v>41</v>
      </c>
      <c r="F46" s="35" t="s">
        <v>295</v>
      </c>
      <c r="G46" s="35" t="s">
        <v>295</v>
      </c>
      <c r="H46" s="35"/>
    </row>
    <row r="47" spans="1:8">
      <c r="A47" s="30">
        <v>24</v>
      </c>
      <c r="B47" s="35" t="s">
        <v>349</v>
      </c>
      <c r="C47" s="35" t="s">
        <v>329</v>
      </c>
      <c r="D47" s="35" t="s">
        <v>327</v>
      </c>
      <c r="E47" s="35">
        <v>20</v>
      </c>
      <c r="F47" s="35" t="s">
        <v>322</v>
      </c>
      <c r="G47" s="35" t="s">
        <v>322</v>
      </c>
      <c r="H47" s="35" t="s">
        <v>315</v>
      </c>
    </row>
    <row r="48" spans="1:8">
      <c r="A48" s="30">
        <v>25</v>
      </c>
      <c r="B48" s="35" t="s">
        <v>350</v>
      </c>
      <c r="C48" s="35" t="s">
        <v>351</v>
      </c>
      <c r="D48" s="35" t="s">
        <v>352</v>
      </c>
      <c r="E48" s="35">
        <v>26</v>
      </c>
      <c r="F48" s="35" t="s">
        <v>295</v>
      </c>
      <c r="G48" s="35" t="s">
        <v>295</v>
      </c>
      <c r="H48" s="35"/>
    </row>
    <row r="49" spans="1:8">
      <c r="A49" s="30">
        <v>26</v>
      </c>
      <c r="B49" s="35" t="s">
        <v>353</v>
      </c>
      <c r="C49" s="35" t="s">
        <v>354</v>
      </c>
      <c r="D49" s="35" t="s">
        <v>352</v>
      </c>
      <c r="E49" s="35">
        <v>23</v>
      </c>
      <c r="F49" s="35" t="s">
        <v>295</v>
      </c>
      <c r="G49" s="35" t="s">
        <v>295</v>
      </c>
      <c r="H49" s="35"/>
    </row>
    <row r="50" spans="1:8">
      <c r="A50" s="30">
        <v>27</v>
      </c>
      <c r="B50" s="35" t="s">
        <v>355</v>
      </c>
      <c r="C50" s="35" t="s">
        <v>356</v>
      </c>
      <c r="D50" s="35" t="s">
        <v>357</v>
      </c>
      <c r="E50" s="35">
        <v>23</v>
      </c>
      <c r="F50" s="35" t="s">
        <v>295</v>
      </c>
      <c r="G50" s="35" t="s">
        <v>295</v>
      </c>
      <c r="H50" s="35"/>
    </row>
    <row r="51" spans="1:8">
      <c r="A51" s="30">
        <v>28</v>
      </c>
      <c r="B51" s="34" t="s">
        <v>358</v>
      </c>
      <c r="C51" s="35" t="s">
        <v>359</v>
      </c>
      <c r="D51" s="35" t="s">
        <v>357</v>
      </c>
      <c r="E51" s="35">
        <v>30</v>
      </c>
      <c r="F51" s="35" t="s">
        <v>295</v>
      </c>
      <c r="G51" s="35" t="s">
        <v>295</v>
      </c>
      <c r="H51" s="35" t="s">
        <v>310</v>
      </c>
    </row>
    <row r="52" spans="1:8">
      <c r="A52" s="30">
        <v>29</v>
      </c>
      <c r="B52" s="34" t="s">
        <v>360</v>
      </c>
      <c r="C52" s="35" t="s">
        <v>361</v>
      </c>
      <c r="D52" s="35" t="s">
        <v>294</v>
      </c>
      <c r="E52" s="35">
        <v>40</v>
      </c>
      <c r="F52" s="35" t="s">
        <v>295</v>
      </c>
      <c r="G52" s="35" t="s">
        <v>295</v>
      </c>
      <c r="H52" s="35" t="s">
        <v>296</v>
      </c>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367</v>
      </c>
      <c r="E67" s="51"/>
      <c r="G67" s="51"/>
    </row>
    <row r="68" spans="1:7">
      <c r="A68" s="51"/>
      <c r="B68" s="51"/>
      <c r="C68" s="30" t="s">
        <v>368</v>
      </c>
      <c r="D68" s="51" t="s">
        <v>292</v>
      </c>
      <c r="E68" s="30" t="s">
        <v>369</v>
      </c>
      <c r="F68" s="51" t="s">
        <v>293</v>
      </c>
      <c r="G68" s="30" t="s">
        <v>370</v>
      </c>
    </row>
    <row r="69" spans="1:7">
      <c r="A69" s="30" t="s">
        <v>371</v>
      </c>
      <c r="E69" s="50"/>
      <c r="G69" s="50"/>
    </row>
    <row r="70" spans="1:7" ht="16" customHeight="1">
      <c r="A70" s="51"/>
      <c r="B70" s="51"/>
      <c r="C70" s="30" t="s">
        <v>368</v>
      </c>
      <c r="D70" s="51" t="s">
        <v>372</v>
      </c>
      <c r="E70" s="30" t="s">
        <v>369</v>
      </c>
      <c r="F70" s="107" t="s">
        <v>373</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18</v>
      </c>
    </row>
    <row r="84" spans="1:7">
      <c r="A84" s="30">
        <v>2</v>
      </c>
      <c r="B84" s="30" t="s">
        <v>397</v>
      </c>
      <c r="E84" s="30" t="s">
        <v>396</v>
      </c>
      <c r="G84" s="35">
        <v>8</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750</v>
      </c>
    </row>
    <row r="88" spans="1:7">
      <c r="A88" s="30">
        <v>6</v>
      </c>
      <c r="B88" s="30" t="s">
        <v>401</v>
      </c>
      <c r="E88" s="30" t="s">
        <v>396</v>
      </c>
      <c r="G88" s="35">
        <v>174</v>
      </c>
    </row>
    <row r="89" spans="1:7">
      <c r="A89" s="30">
        <v>7</v>
      </c>
      <c r="B89" s="30" t="s">
        <v>402</v>
      </c>
      <c r="E89" s="83" t="s">
        <v>403</v>
      </c>
      <c r="G89" s="35" t="s">
        <v>275</v>
      </c>
    </row>
    <row r="90" spans="1:7">
      <c r="A90" s="30">
        <v>8</v>
      </c>
      <c r="B90" s="30" t="s">
        <v>404</v>
      </c>
      <c r="E90" s="83" t="s">
        <v>405</v>
      </c>
      <c r="G90" s="35" t="s">
        <v>272</v>
      </c>
    </row>
    <row r="91" spans="1:7">
      <c r="A91" s="32" t="s">
        <v>406</v>
      </c>
    </row>
    <row r="92" spans="1:7">
      <c r="B92" s="52" t="s">
        <v>393</v>
      </c>
      <c r="G92" s="52" t="s">
        <v>378</v>
      </c>
    </row>
    <row r="93" spans="1:7">
      <c r="A93" s="30">
        <v>1</v>
      </c>
      <c r="B93" s="30" t="s">
        <v>407</v>
      </c>
      <c r="G93" s="35"/>
    </row>
    <row r="94" spans="1:7">
      <c r="A94" s="30">
        <v>2</v>
      </c>
      <c r="B94" s="30" t="s">
        <v>408</v>
      </c>
      <c r="E94" s="83" t="s">
        <v>409</v>
      </c>
      <c r="G94" s="35" t="s">
        <v>410</v>
      </c>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c r="H98" s="50"/>
    </row>
    <row r="99" spans="1:8">
      <c r="A99" s="30">
        <v>2</v>
      </c>
      <c r="B99" s="30" t="s">
        <v>417</v>
      </c>
      <c r="F99" s="50"/>
      <c r="G99" s="50"/>
      <c r="H99" s="50"/>
    </row>
    <row r="100" spans="1:8">
      <c r="A100" s="30">
        <v>3</v>
      </c>
      <c r="B100" s="30" t="s">
        <v>418</v>
      </c>
      <c r="D100" s="33" t="s">
        <v>419</v>
      </c>
      <c r="F100" s="50"/>
      <c r="G100" s="50" t="s">
        <v>420</v>
      </c>
      <c r="H100" s="50"/>
    </row>
    <row r="101" spans="1:8">
      <c r="A101" s="30">
        <v>4</v>
      </c>
      <c r="B101" s="30" t="s">
        <v>421</v>
      </c>
      <c r="F101" s="50"/>
      <c r="G101" s="50"/>
      <c r="H101" s="50"/>
    </row>
    <row r="102" spans="1:8">
      <c r="A102" s="30">
        <v>5</v>
      </c>
      <c r="B102" s="30" t="s">
        <v>422</v>
      </c>
      <c r="F102" s="50"/>
      <c r="G102" s="50" t="s">
        <v>423</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600-000000000000}">
      <formula1>0</formula1>
    </dataValidation>
    <dataValidation type="decimal" operator="greaterThanOrEqual" allowBlank="1" showInputMessage="1" showErrorMessage="1" sqref="E24:E30" xr:uid="{00000000-0002-0000-0600-000001000000}">
      <formula1>0</formula1>
    </dataValidation>
    <dataValidation type="custom" allowBlank="1" showInputMessage="1" showErrorMessage="1" sqref="C24:C30" xr:uid="{00000000-0002-0000-0600-000002000000}">
      <formula1>AND(ISNUMBER(--C24),LEN(C24)&gt;=7)</formula1>
    </dataValidation>
    <dataValidation type="list" allowBlank="1" showInputMessage="1" showErrorMessage="1" sqref="G75" xr:uid="{00000000-0002-0000-0600-000003000000}">
      <formula1>"Clear,Some,Not clear"</formula1>
    </dataValidation>
    <dataValidation type="list" allowBlank="1" showInputMessage="1" showErrorMessage="1" sqref="G76 G78" xr:uid="{00000000-0002-0000-0600-000004000000}">
      <formula1>"Most,Few,None"</formula1>
    </dataValidation>
    <dataValidation type="list" allowBlank="1" showInputMessage="1" showErrorMessage="1" sqref="G77" xr:uid="{00000000-0002-0000-0600-000005000000}">
      <formula1>"Clear,Mixed,Not clear"</formula1>
    </dataValidation>
    <dataValidation type="list" allowBlank="1" showInputMessage="1" showErrorMessage="1" sqref="G79" xr:uid="{00000000-0002-0000-0600-000006000000}">
      <formula1>"Yes,Some confusion,No"</formula1>
    </dataValidation>
    <dataValidation type="list" allowBlank="1" showInputMessage="1" showErrorMessage="1" sqref="G80" xr:uid="{00000000-0002-0000-0600-000007000000}">
      <formula1>"Yes,Some,No"</formula1>
    </dataValidation>
  </dataValidations>
  <hyperlinks>
    <hyperlink ref="H4" r:id="rId1" xr:uid="{00000000-0004-0000-0600-000000000000}"/>
  </hyperlinks>
  <pageMargins left="0.25" right="0.25" top="0.75" bottom="0.75" header="0.3" footer="0.3"/>
  <pageSetup paperSize="9" orientation="portrait" horizontalDpi="0" verticalDpi="0"/>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9" tint="-0.249977111117893"/>
  </sheetPr>
  <dimension ref="A1:H104"/>
  <sheetViews>
    <sheetView view="pageBreakPreview" topLeftCell="A21"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+D1S1!F1</f>
        <v>45985</v>
      </c>
      <c r="G1" s="60" t="s">
        <v>236</v>
      </c>
      <c r="H1" s="68">
        <f>+D1S1!H1</f>
        <v>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2" t="s">
        <v>424</v>
      </c>
      <c r="C4" s="81" t="str">
        <f>+D1S1!C4</f>
        <v>Ubaro</v>
      </c>
      <c r="D4" s="72" t="s">
        <v>425</v>
      </c>
      <c r="E4" s="72" t="s">
        <v>426</v>
      </c>
      <c r="F4" s="73" t="s">
        <v>245</v>
      </c>
      <c r="G4" s="72" t="s">
        <v>246</v>
      </c>
      <c r="H4" s="106" t="s">
        <v>427</v>
      </c>
    </row>
    <row r="5" spans="1:8">
      <c r="A5" s="31" t="s">
        <v>248</v>
      </c>
    </row>
    <row r="6" spans="1:8" s="38" customFormat="1" ht="28" customHeight="1">
      <c r="A6" s="273" t="s">
        <v>249</v>
      </c>
      <c r="B6" s="274"/>
      <c r="C6" s="36">
        <v>41</v>
      </c>
      <c r="D6" s="37" t="s">
        <v>250</v>
      </c>
      <c r="E6" s="36">
        <v>40</v>
      </c>
      <c r="F6" s="275" t="s">
        <v>251</v>
      </c>
      <c r="G6" s="276"/>
      <c r="H6" s="74">
        <v>1414</v>
      </c>
    </row>
    <row r="7" spans="1:8" s="38" customFormat="1" ht="42" customHeight="1">
      <c r="A7" s="273" t="s">
        <v>252</v>
      </c>
      <c r="B7" s="274"/>
      <c r="C7" s="36">
        <v>35</v>
      </c>
      <c r="D7" s="39" t="s">
        <v>253</v>
      </c>
      <c r="E7" s="36">
        <v>20</v>
      </c>
      <c r="F7" s="275" t="s">
        <v>254</v>
      </c>
      <c r="G7" s="276"/>
      <c r="H7" s="74">
        <v>33</v>
      </c>
    </row>
    <row r="8" spans="1:8" s="38" customFormat="1" ht="28" customHeight="1">
      <c r="A8" s="273" t="s">
        <v>255</v>
      </c>
      <c r="B8" s="274"/>
      <c r="C8" s="36">
        <v>8</v>
      </c>
      <c r="D8" s="40" t="s">
        <v>256</v>
      </c>
      <c r="E8" s="74"/>
      <c r="F8" s="275" t="s">
        <v>257</v>
      </c>
      <c r="G8" s="276"/>
      <c r="H8" s="74">
        <v>1371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row>
    <row r="16" spans="1:8" ht="15" customHeight="1">
      <c r="A16" s="30">
        <v>2</v>
      </c>
      <c r="B16" s="77" t="s">
        <v>273</v>
      </c>
      <c r="D16" s="73">
        <v>20</v>
      </c>
      <c r="E16" s="77" t="s">
        <v>274</v>
      </c>
      <c r="F16" s="77"/>
      <c r="G16" s="77"/>
      <c r="H16" s="65"/>
    </row>
    <row r="17" spans="1:8" ht="15" customHeight="1">
      <c r="A17" s="30">
        <v>3</v>
      </c>
      <c r="B17" s="77" t="s">
        <v>275</v>
      </c>
      <c r="D17" s="73">
        <v>41</v>
      </c>
      <c r="E17" s="77" t="s">
        <v>276</v>
      </c>
      <c r="F17" s="77"/>
      <c r="G17" s="77"/>
      <c r="H17" s="65"/>
    </row>
    <row r="18" spans="1:8" ht="15" customHeight="1">
      <c r="A18" s="30">
        <v>4</v>
      </c>
      <c r="B18" s="77" t="s">
        <v>277</v>
      </c>
      <c r="D18" s="73">
        <v>20</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428</v>
      </c>
      <c r="C24" s="73" t="s">
        <v>429</v>
      </c>
      <c r="D24" s="73" t="s">
        <v>430</v>
      </c>
      <c r="E24" s="73">
        <v>80</v>
      </c>
      <c r="F24" s="73" t="s">
        <v>295</v>
      </c>
      <c r="G24" s="73"/>
      <c r="H24" s="73" t="s">
        <v>296</v>
      </c>
    </row>
    <row r="25" spans="1:8">
      <c r="A25" s="30">
        <v>2</v>
      </c>
      <c r="B25" s="73" t="s">
        <v>431</v>
      </c>
      <c r="C25" s="73" t="s">
        <v>432</v>
      </c>
      <c r="D25" s="73" t="s">
        <v>430</v>
      </c>
      <c r="E25" s="73">
        <v>85</v>
      </c>
      <c r="F25" s="73" t="s">
        <v>295</v>
      </c>
      <c r="G25" s="73"/>
      <c r="H25" s="73"/>
    </row>
    <row r="26" spans="1:8">
      <c r="A26" s="30">
        <v>3</v>
      </c>
      <c r="B26" s="73" t="s">
        <v>343</v>
      </c>
      <c r="C26" s="73" t="s">
        <v>433</v>
      </c>
      <c r="D26" s="73" t="s">
        <v>430</v>
      </c>
      <c r="E26" s="73">
        <v>32</v>
      </c>
      <c r="F26" s="73" t="s">
        <v>295</v>
      </c>
      <c r="G26" s="73" t="s">
        <v>346</v>
      </c>
      <c r="H26" s="73"/>
    </row>
    <row r="27" spans="1:8">
      <c r="A27" s="30">
        <v>4</v>
      </c>
      <c r="B27" s="72" t="s">
        <v>434</v>
      </c>
      <c r="C27" s="73" t="s">
        <v>435</v>
      </c>
      <c r="D27" s="73" t="s">
        <v>430</v>
      </c>
      <c r="E27" s="73">
        <v>25</v>
      </c>
      <c r="F27" s="73" t="s">
        <v>295</v>
      </c>
      <c r="G27" s="73"/>
      <c r="H27" s="73"/>
    </row>
    <row r="28" spans="1:8">
      <c r="A28" s="30">
        <v>5</v>
      </c>
      <c r="B28" s="72" t="s">
        <v>436</v>
      </c>
      <c r="C28" s="73" t="s">
        <v>437</v>
      </c>
      <c r="D28" s="73" t="s">
        <v>430</v>
      </c>
      <c r="E28" s="73">
        <v>30</v>
      </c>
      <c r="F28" s="73" t="s">
        <v>295</v>
      </c>
      <c r="G28" s="73" t="s">
        <v>438</v>
      </c>
      <c r="H28" s="73"/>
    </row>
    <row r="29" spans="1:8">
      <c r="A29" s="30">
        <v>6</v>
      </c>
      <c r="B29" s="73" t="s">
        <v>439</v>
      </c>
      <c r="C29" s="73" t="s">
        <v>440</v>
      </c>
      <c r="D29" s="73" t="s">
        <v>430</v>
      </c>
      <c r="E29" s="73">
        <v>27</v>
      </c>
      <c r="F29" s="73" t="s">
        <v>295</v>
      </c>
      <c r="G29" s="73"/>
      <c r="H29" s="73"/>
    </row>
    <row r="30" spans="1:8">
      <c r="A30" s="30">
        <v>7</v>
      </c>
      <c r="B30" s="73" t="s">
        <v>441</v>
      </c>
      <c r="C30" s="73" t="s">
        <v>442</v>
      </c>
      <c r="D30" s="73" t="s">
        <v>430</v>
      </c>
      <c r="E30" s="73">
        <v>32</v>
      </c>
      <c r="F30" s="73" t="s">
        <v>295</v>
      </c>
      <c r="G30" s="73"/>
      <c r="H30" s="73" t="s">
        <v>296</v>
      </c>
    </row>
    <row r="31" spans="1:8">
      <c r="A31" s="30">
        <v>8</v>
      </c>
      <c r="B31" s="35" t="s">
        <v>443</v>
      </c>
      <c r="C31" s="35" t="s">
        <v>444</v>
      </c>
      <c r="D31" s="35" t="s">
        <v>430</v>
      </c>
      <c r="E31" s="35">
        <v>75</v>
      </c>
      <c r="F31" s="35" t="s">
        <v>295</v>
      </c>
      <c r="G31" s="35"/>
      <c r="H31" s="35"/>
    </row>
    <row r="32" spans="1:8">
      <c r="A32" s="30">
        <v>9</v>
      </c>
      <c r="B32" s="35" t="s">
        <v>445</v>
      </c>
      <c r="C32" s="35" t="s">
        <v>446</v>
      </c>
      <c r="D32" s="35" t="s">
        <v>430</v>
      </c>
      <c r="E32" s="35">
        <v>10</v>
      </c>
      <c r="F32" s="35" t="s">
        <v>295</v>
      </c>
      <c r="G32" s="35" t="s">
        <v>315</v>
      </c>
      <c r="H32" s="35"/>
    </row>
    <row r="33" spans="1:8">
      <c r="A33" s="30">
        <v>10</v>
      </c>
      <c r="B33" s="35" t="s">
        <v>447</v>
      </c>
      <c r="C33" s="35" t="s">
        <v>448</v>
      </c>
      <c r="D33" s="35" t="s">
        <v>430</v>
      </c>
      <c r="E33" s="35">
        <v>5</v>
      </c>
      <c r="F33" s="35" t="s">
        <v>74</v>
      </c>
      <c r="G33" s="35"/>
      <c r="H33" s="35"/>
    </row>
    <row r="34" spans="1:8">
      <c r="A34" s="30">
        <v>11</v>
      </c>
      <c r="B34" s="35" t="s">
        <v>449</v>
      </c>
      <c r="C34" s="35" t="s">
        <v>450</v>
      </c>
      <c r="D34" s="35" t="s">
        <v>430</v>
      </c>
      <c r="E34" s="35">
        <v>10</v>
      </c>
      <c r="F34" s="35" t="s">
        <v>295</v>
      </c>
      <c r="G34" s="35"/>
      <c r="H34" s="35"/>
    </row>
    <row r="35" spans="1:8">
      <c r="A35" s="30">
        <v>12</v>
      </c>
      <c r="B35" s="35" t="s">
        <v>451</v>
      </c>
      <c r="C35" s="35" t="s">
        <v>452</v>
      </c>
      <c r="D35" s="35" t="s">
        <v>430</v>
      </c>
      <c r="E35" s="35">
        <v>60</v>
      </c>
      <c r="F35" s="35" t="s">
        <v>295</v>
      </c>
      <c r="G35" s="35"/>
      <c r="H35" s="35" t="s">
        <v>296</v>
      </c>
    </row>
    <row r="36" spans="1:8">
      <c r="A36" s="30">
        <v>13</v>
      </c>
      <c r="B36" s="35" t="s">
        <v>453</v>
      </c>
      <c r="C36" s="35" t="s">
        <v>454</v>
      </c>
      <c r="D36" s="35" t="s">
        <v>430</v>
      </c>
      <c r="E36" s="35">
        <v>37</v>
      </c>
      <c r="F36" s="35" t="s">
        <v>295</v>
      </c>
      <c r="G36" s="35" t="s">
        <v>315</v>
      </c>
      <c r="H36" s="35"/>
    </row>
    <row r="37" spans="1:8">
      <c r="A37" s="30">
        <v>14</v>
      </c>
      <c r="B37" s="35" t="s">
        <v>455</v>
      </c>
      <c r="C37" s="35" t="s">
        <v>456</v>
      </c>
      <c r="D37" s="35" t="s">
        <v>430</v>
      </c>
      <c r="E37" s="35">
        <v>20</v>
      </c>
      <c r="F37" s="35" t="s">
        <v>295</v>
      </c>
      <c r="G37" s="35"/>
      <c r="H37" s="35"/>
    </row>
    <row r="38" spans="1:8">
      <c r="A38" s="30">
        <v>15</v>
      </c>
      <c r="B38" s="35" t="s">
        <v>457</v>
      </c>
      <c r="C38" s="35" t="s">
        <v>458</v>
      </c>
      <c r="D38" s="35" t="s">
        <v>430</v>
      </c>
      <c r="E38" s="35">
        <v>22</v>
      </c>
      <c r="F38" s="35" t="s">
        <v>295</v>
      </c>
      <c r="G38" s="35"/>
      <c r="H38" s="35"/>
    </row>
    <row r="39" spans="1:8">
      <c r="A39" s="30">
        <v>16</v>
      </c>
      <c r="B39" s="35" t="s">
        <v>436</v>
      </c>
      <c r="C39" s="35" t="s">
        <v>437</v>
      </c>
      <c r="D39" s="35" t="s">
        <v>430</v>
      </c>
      <c r="E39" s="35">
        <v>21</v>
      </c>
      <c r="F39" s="35" t="s">
        <v>295</v>
      </c>
      <c r="G39" s="35" t="s">
        <v>315</v>
      </c>
      <c r="H39" s="35"/>
    </row>
    <row r="40" spans="1:8">
      <c r="A40" s="30">
        <v>17</v>
      </c>
      <c r="B40" s="35" t="s">
        <v>459</v>
      </c>
      <c r="C40" s="35" t="s">
        <v>460</v>
      </c>
      <c r="D40" s="35" t="s">
        <v>430</v>
      </c>
      <c r="E40" s="35">
        <v>13</v>
      </c>
      <c r="F40" s="35" t="s">
        <v>74</v>
      </c>
      <c r="G40" s="35"/>
      <c r="H40" s="35"/>
    </row>
    <row r="41" spans="1:8">
      <c r="A41" s="30">
        <v>18</v>
      </c>
      <c r="B41" s="35" t="s">
        <v>461</v>
      </c>
      <c r="C41" s="35" t="s">
        <v>462</v>
      </c>
      <c r="D41" s="35" t="s">
        <v>430</v>
      </c>
      <c r="E41" s="35">
        <v>100</v>
      </c>
      <c r="F41" s="35" t="s">
        <v>295</v>
      </c>
      <c r="G41" s="35"/>
      <c r="H41" s="35" t="s">
        <v>296</v>
      </c>
    </row>
    <row r="42" spans="1:8">
      <c r="A42" s="30">
        <v>19</v>
      </c>
      <c r="B42" s="35" t="s">
        <v>463</v>
      </c>
      <c r="C42" s="35" t="s">
        <v>464</v>
      </c>
      <c r="D42" s="35" t="s">
        <v>430</v>
      </c>
      <c r="E42" s="35">
        <v>200</v>
      </c>
      <c r="F42" s="35" t="s">
        <v>295</v>
      </c>
      <c r="G42" s="35"/>
      <c r="H42" s="35"/>
    </row>
    <row r="43" spans="1:8">
      <c r="A43" s="30">
        <v>20</v>
      </c>
      <c r="B43" s="35" t="s">
        <v>308</v>
      </c>
      <c r="C43" s="35" t="s">
        <v>444</v>
      </c>
      <c r="D43" s="35" t="s">
        <v>430</v>
      </c>
      <c r="E43" s="35">
        <v>36</v>
      </c>
      <c r="F43" s="35" t="s">
        <v>295</v>
      </c>
      <c r="G43" s="35"/>
      <c r="H43" s="35"/>
    </row>
    <row r="44" spans="1:8">
      <c r="A44" s="30">
        <v>21</v>
      </c>
      <c r="B44" s="35" t="s">
        <v>465</v>
      </c>
      <c r="C44" s="35" t="s">
        <v>442</v>
      </c>
      <c r="D44" s="35" t="s">
        <v>430</v>
      </c>
      <c r="E44" s="35">
        <v>33</v>
      </c>
      <c r="F44" s="35" t="s">
        <v>295</v>
      </c>
      <c r="G44" s="35" t="s">
        <v>438</v>
      </c>
      <c r="H44" s="35"/>
    </row>
    <row r="45" spans="1:8">
      <c r="A45" s="30">
        <v>22</v>
      </c>
      <c r="B45" s="35" t="s">
        <v>441</v>
      </c>
      <c r="C45" s="35" t="s">
        <v>446</v>
      </c>
      <c r="D45" s="35" t="s">
        <v>430</v>
      </c>
      <c r="E45" s="35">
        <v>50</v>
      </c>
      <c r="F45" s="35" t="s">
        <v>295</v>
      </c>
      <c r="G45" s="35"/>
      <c r="H45" s="35"/>
    </row>
    <row r="46" spans="1:8">
      <c r="A46" s="30">
        <v>23</v>
      </c>
      <c r="B46" s="35" t="s">
        <v>466</v>
      </c>
      <c r="C46" s="35" t="s">
        <v>467</v>
      </c>
      <c r="D46" s="35" t="s">
        <v>430</v>
      </c>
      <c r="E46" s="35">
        <v>24</v>
      </c>
      <c r="F46" s="35" t="s">
        <v>295</v>
      </c>
      <c r="G46" s="35" t="s">
        <v>310</v>
      </c>
      <c r="H46" s="35"/>
    </row>
    <row r="47" spans="1:8">
      <c r="A47" s="30">
        <v>24</v>
      </c>
      <c r="B47" s="35" t="s">
        <v>468</v>
      </c>
      <c r="C47" s="35" t="s">
        <v>469</v>
      </c>
      <c r="D47" s="35" t="s">
        <v>430</v>
      </c>
      <c r="E47" s="35">
        <v>30</v>
      </c>
      <c r="F47" s="35" t="s">
        <v>295</v>
      </c>
      <c r="G47" s="35"/>
      <c r="H47" s="35" t="s">
        <v>296</v>
      </c>
    </row>
    <row r="48" spans="1:8">
      <c r="A48" s="30">
        <v>25</v>
      </c>
      <c r="B48" s="35" t="s">
        <v>470</v>
      </c>
      <c r="C48" s="35" t="s">
        <v>471</v>
      </c>
      <c r="D48" s="35" t="s">
        <v>430</v>
      </c>
      <c r="E48" s="35">
        <v>5</v>
      </c>
      <c r="F48" s="35" t="s">
        <v>295</v>
      </c>
      <c r="G48" s="35"/>
      <c r="H48" s="35"/>
    </row>
    <row r="49" spans="1:8">
      <c r="A49" s="30">
        <v>26</v>
      </c>
      <c r="B49" s="35" t="s">
        <v>472</v>
      </c>
      <c r="C49" s="35" t="s">
        <v>473</v>
      </c>
      <c r="D49" s="35" t="s">
        <v>430</v>
      </c>
      <c r="E49" s="35">
        <v>40</v>
      </c>
      <c r="F49" s="35" t="s">
        <v>295</v>
      </c>
      <c r="G49" s="35"/>
      <c r="H49" s="35"/>
    </row>
    <row r="50" spans="1:8">
      <c r="A50" s="30">
        <v>27</v>
      </c>
      <c r="B50" s="35" t="s">
        <v>474</v>
      </c>
      <c r="C50" s="35" t="s">
        <v>475</v>
      </c>
      <c r="D50" s="35" t="s">
        <v>430</v>
      </c>
      <c r="E50" s="35">
        <v>15</v>
      </c>
      <c r="F50" s="35" t="s">
        <v>74</v>
      </c>
      <c r="G50" s="35" t="s">
        <v>438</v>
      </c>
      <c r="H50" s="35"/>
    </row>
    <row r="51" spans="1:8">
      <c r="A51" s="30">
        <v>28</v>
      </c>
      <c r="B51" s="35" t="s">
        <v>476</v>
      </c>
      <c r="C51" s="35" t="s">
        <v>477</v>
      </c>
      <c r="D51" s="35" t="s">
        <v>430</v>
      </c>
      <c r="E51" s="35">
        <v>32</v>
      </c>
      <c r="F51" s="35" t="s">
        <v>295</v>
      </c>
      <c r="G51" s="35" t="s">
        <v>315</v>
      </c>
      <c r="H51" s="35"/>
    </row>
    <row r="52" spans="1:8">
      <c r="A52" s="30">
        <v>29</v>
      </c>
      <c r="B52" s="34" t="s">
        <v>318</v>
      </c>
      <c r="C52" s="35" t="s">
        <v>446</v>
      </c>
      <c r="D52" s="35" t="s">
        <v>430</v>
      </c>
      <c r="E52" s="35">
        <v>32</v>
      </c>
      <c r="F52" s="35" t="s">
        <v>295</v>
      </c>
      <c r="G52" s="35"/>
      <c r="H52" s="35"/>
    </row>
    <row r="53" spans="1:8">
      <c r="A53" s="30">
        <v>30</v>
      </c>
      <c r="B53" s="34" t="s">
        <v>311</v>
      </c>
      <c r="C53" s="35" t="s">
        <v>478</v>
      </c>
      <c r="D53" s="35" t="s">
        <v>430</v>
      </c>
      <c r="E53" s="35">
        <v>15</v>
      </c>
      <c r="F53" s="35" t="s">
        <v>295</v>
      </c>
      <c r="G53" s="35" t="s">
        <v>479</v>
      </c>
      <c r="H53" s="35"/>
    </row>
    <row r="54" spans="1:8">
      <c r="A54" s="30">
        <v>31</v>
      </c>
      <c r="B54" s="35" t="s">
        <v>480</v>
      </c>
      <c r="C54" s="35" t="s">
        <v>454</v>
      </c>
      <c r="D54" s="35" t="s">
        <v>430</v>
      </c>
      <c r="E54" s="35">
        <v>60</v>
      </c>
      <c r="F54" s="35" t="s">
        <v>295</v>
      </c>
      <c r="G54" s="35"/>
      <c r="H54" s="35" t="s">
        <v>296</v>
      </c>
    </row>
    <row r="55" spans="1:8">
      <c r="A55" s="30">
        <v>32</v>
      </c>
      <c r="B55" s="35" t="s">
        <v>481</v>
      </c>
      <c r="C55" s="35" t="s">
        <v>482</v>
      </c>
      <c r="D55" s="35" t="s">
        <v>430</v>
      </c>
      <c r="E55" s="35">
        <v>30</v>
      </c>
      <c r="F55" s="35" t="s">
        <v>295</v>
      </c>
      <c r="G55" s="35"/>
      <c r="H55" s="35" t="s">
        <v>296</v>
      </c>
    </row>
    <row r="56" spans="1:8">
      <c r="A56" s="30">
        <v>33</v>
      </c>
      <c r="B56" s="35" t="s">
        <v>483</v>
      </c>
      <c r="C56" s="35" t="s">
        <v>484</v>
      </c>
      <c r="D56" s="35" t="s">
        <v>430</v>
      </c>
      <c r="E56" s="35">
        <v>25</v>
      </c>
      <c r="F56" s="35" t="s">
        <v>295</v>
      </c>
      <c r="G56" s="35" t="s">
        <v>479</v>
      </c>
      <c r="H56" s="35"/>
    </row>
    <row r="57" spans="1:8">
      <c r="A57" s="30">
        <v>34</v>
      </c>
      <c r="B57" s="35" t="s">
        <v>485</v>
      </c>
      <c r="C57" s="35" t="s">
        <v>486</v>
      </c>
      <c r="D57" s="35" t="s">
        <v>430</v>
      </c>
      <c r="E57" s="35">
        <v>15</v>
      </c>
      <c r="F57" s="35" t="s">
        <v>295</v>
      </c>
      <c r="G57" s="35"/>
      <c r="H57" s="35"/>
    </row>
    <row r="58" spans="1:8">
      <c r="A58" s="30">
        <v>35</v>
      </c>
      <c r="B58" s="35" t="s">
        <v>487</v>
      </c>
      <c r="C58" s="35" t="s">
        <v>488</v>
      </c>
      <c r="D58" s="35" t="s">
        <v>430</v>
      </c>
      <c r="E58" s="35">
        <v>20</v>
      </c>
      <c r="F58" s="35" t="s">
        <v>295</v>
      </c>
      <c r="G58" s="35"/>
      <c r="H58" s="35"/>
    </row>
    <row r="59" spans="1:8">
      <c r="A59" s="30">
        <v>36</v>
      </c>
      <c r="B59" s="35" t="s">
        <v>489</v>
      </c>
      <c r="C59" s="35" t="s">
        <v>490</v>
      </c>
      <c r="D59" s="35" t="s">
        <v>430</v>
      </c>
      <c r="E59" s="35">
        <v>15</v>
      </c>
      <c r="F59" s="35" t="s">
        <v>295</v>
      </c>
      <c r="G59" s="35" t="s">
        <v>315</v>
      </c>
      <c r="H59" s="35"/>
    </row>
    <row r="60" spans="1:8">
      <c r="A60" s="30">
        <v>37</v>
      </c>
      <c r="B60" s="35" t="s">
        <v>463</v>
      </c>
      <c r="C60" s="35" t="s">
        <v>491</v>
      </c>
      <c r="D60" s="35" t="s">
        <v>430</v>
      </c>
      <c r="E60" s="35">
        <v>10</v>
      </c>
      <c r="F60" s="35" t="s">
        <v>74</v>
      </c>
      <c r="G60" s="35"/>
      <c r="H60" s="35"/>
    </row>
    <row r="61" spans="1:8">
      <c r="A61" s="30">
        <v>38</v>
      </c>
      <c r="B61" s="35" t="s">
        <v>492</v>
      </c>
      <c r="C61" s="35" t="s">
        <v>493</v>
      </c>
      <c r="D61" s="35" t="s">
        <v>430</v>
      </c>
      <c r="E61" s="35">
        <v>18</v>
      </c>
      <c r="F61" s="35" t="s">
        <v>295</v>
      </c>
      <c r="G61" s="35" t="s">
        <v>310</v>
      </c>
      <c r="H61" s="35"/>
    </row>
    <row r="62" spans="1:8">
      <c r="A62" s="30">
        <v>39</v>
      </c>
      <c r="B62" s="35" t="s">
        <v>494</v>
      </c>
      <c r="C62" s="35" t="s">
        <v>495</v>
      </c>
      <c r="D62" s="35" t="s">
        <v>430</v>
      </c>
      <c r="E62" s="35">
        <v>23</v>
      </c>
      <c r="F62" s="35" t="s">
        <v>295</v>
      </c>
      <c r="G62" s="35"/>
      <c r="H62" s="35"/>
    </row>
    <row r="63" spans="1:8">
      <c r="A63" s="30">
        <v>40</v>
      </c>
      <c r="B63" s="35" t="s">
        <v>496</v>
      </c>
      <c r="C63" s="35" t="s">
        <v>497</v>
      </c>
      <c r="D63" s="35" t="s">
        <v>430</v>
      </c>
      <c r="E63" s="35">
        <v>19</v>
      </c>
      <c r="F63" s="35" t="s">
        <v>295</v>
      </c>
      <c r="G63" s="35" t="s">
        <v>438</v>
      </c>
      <c r="H63" s="35"/>
    </row>
    <row r="64" spans="1:8">
      <c r="A64" s="30">
        <v>41</v>
      </c>
      <c r="B64" s="35"/>
      <c r="C64" s="35"/>
      <c r="D64" s="35"/>
      <c r="E64" s="35"/>
      <c r="F64" s="35"/>
      <c r="G64" s="35"/>
      <c r="H64" s="35"/>
    </row>
    <row r="65" spans="1:7">
      <c r="A65" s="31" t="s">
        <v>362</v>
      </c>
    </row>
    <row r="66" spans="1:7">
      <c r="A66" s="30" t="s">
        <v>363</v>
      </c>
      <c r="B66" s="32"/>
      <c r="D66" s="50" t="s">
        <v>498</v>
      </c>
      <c r="E66" s="50"/>
      <c r="F66" s="50"/>
      <c r="G66" s="50"/>
    </row>
    <row r="67" spans="1:7">
      <c r="A67" s="30" t="s">
        <v>364</v>
      </c>
      <c r="D67" s="50"/>
      <c r="E67" s="50"/>
      <c r="F67" s="50"/>
      <c r="G67" s="50"/>
    </row>
    <row r="68" spans="1:7">
      <c r="A68" s="30" t="s">
        <v>365</v>
      </c>
      <c r="D68" s="50"/>
      <c r="E68" s="50"/>
      <c r="F68" s="50"/>
      <c r="G68" s="50"/>
    </row>
    <row r="69" spans="1:7">
      <c r="A69" s="32" t="s">
        <v>366</v>
      </c>
      <c r="C69" s="50"/>
      <c r="D69" s="30" t="s">
        <v>499</v>
      </c>
      <c r="E69" s="51"/>
      <c r="G69" s="51"/>
    </row>
    <row r="70" spans="1:7">
      <c r="A70" s="51"/>
      <c r="B70" s="51"/>
      <c r="C70" s="30" t="s">
        <v>368</v>
      </c>
      <c r="D70" s="51" t="s">
        <v>428</v>
      </c>
      <c r="E70" s="30" t="s">
        <v>369</v>
      </c>
      <c r="F70" s="51" t="s">
        <v>500</v>
      </c>
      <c r="G70" s="30" t="s">
        <v>370</v>
      </c>
    </row>
    <row r="71" spans="1:7">
      <c r="A71" s="30" t="s">
        <v>371</v>
      </c>
      <c r="E71" s="50"/>
      <c r="G71" s="50"/>
    </row>
    <row r="72" spans="1:7" ht="16" customHeight="1">
      <c r="A72" s="51"/>
      <c r="B72" s="51"/>
      <c r="C72" s="30" t="s">
        <v>368</v>
      </c>
      <c r="D72" s="51" t="s">
        <v>372</v>
      </c>
      <c r="E72" s="30" t="s">
        <v>369</v>
      </c>
      <c r="F72" s="108" t="s">
        <v>373</v>
      </c>
      <c r="G72" s="30" t="s">
        <v>370</v>
      </c>
    </row>
    <row r="73" spans="1:7">
      <c r="A73" s="32" t="s">
        <v>374</v>
      </c>
    </row>
    <row r="75" spans="1:7">
      <c r="A75" s="32" t="s">
        <v>375</v>
      </c>
    </row>
    <row r="76" spans="1:7">
      <c r="B76" s="52" t="s">
        <v>33</v>
      </c>
      <c r="C76" s="52" t="s">
        <v>376</v>
      </c>
      <c r="E76" s="64" t="s">
        <v>377</v>
      </c>
      <c r="G76" s="52" t="s">
        <v>378</v>
      </c>
    </row>
    <row r="77" spans="1:7">
      <c r="A77" s="30">
        <v>1</v>
      </c>
      <c r="B77" s="30" t="s">
        <v>379</v>
      </c>
      <c r="E77" s="30" t="s">
        <v>380</v>
      </c>
      <c r="G77" s="35" t="s">
        <v>381</v>
      </c>
    </row>
    <row r="78" spans="1:7">
      <c r="A78" s="30">
        <v>2</v>
      </c>
      <c r="B78" s="30" t="s">
        <v>382</v>
      </c>
      <c r="E78" s="30" t="s">
        <v>383</v>
      </c>
      <c r="G78" s="35" t="s">
        <v>384</v>
      </c>
    </row>
    <row r="79" spans="1:7">
      <c r="A79" s="30">
        <v>3</v>
      </c>
      <c r="B79" s="30" t="s">
        <v>385</v>
      </c>
      <c r="E79" s="30" t="s">
        <v>386</v>
      </c>
      <c r="G79" s="35" t="s">
        <v>381</v>
      </c>
    </row>
    <row r="80" spans="1:7">
      <c r="A80" s="30">
        <v>4</v>
      </c>
      <c r="B80" s="30" t="s">
        <v>387</v>
      </c>
      <c r="E80" s="30" t="s">
        <v>383</v>
      </c>
      <c r="G80" s="35" t="s">
        <v>384</v>
      </c>
    </row>
    <row r="81" spans="1:7">
      <c r="A81" s="30">
        <v>5</v>
      </c>
      <c r="B81" s="30" t="s">
        <v>388</v>
      </c>
      <c r="E81" s="30" t="s">
        <v>389</v>
      </c>
      <c r="G81" s="35" t="s">
        <v>295</v>
      </c>
    </row>
    <row r="82" spans="1:7">
      <c r="A82" s="30">
        <v>6</v>
      </c>
      <c r="B82" s="30" t="s">
        <v>390</v>
      </c>
      <c r="E82" s="30" t="s">
        <v>391</v>
      </c>
      <c r="G82" s="35" t="s">
        <v>295</v>
      </c>
    </row>
    <row r="83" spans="1:7">
      <c r="A83" s="32" t="s">
        <v>392</v>
      </c>
    </row>
    <row r="84" spans="1:7">
      <c r="B84" s="52" t="s">
        <v>393</v>
      </c>
      <c r="E84" s="64" t="s">
        <v>394</v>
      </c>
      <c r="G84" s="52" t="s">
        <v>378</v>
      </c>
    </row>
    <row r="85" spans="1:7">
      <c r="A85" s="30">
        <v>1</v>
      </c>
      <c r="B85" s="30" t="s">
        <v>395</v>
      </c>
      <c r="E85" s="30" t="s">
        <v>396</v>
      </c>
      <c r="G85" s="35">
        <v>20</v>
      </c>
    </row>
    <row r="86" spans="1:7">
      <c r="A86" s="30">
        <v>2</v>
      </c>
      <c r="B86" s="30" t="s">
        <v>397</v>
      </c>
      <c r="E86" s="30" t="s">
        <v>396</v>
      </c>
      <c r="G86" s="35">
        <v>16</v>
      </c>
    </row>
    <row r="87" spans="1:7">
      <c r="A87" s="30">
        <v>3</v>
      </c>
      <c r="B87" s="30" t="s">
        <v>398</v>
      </c>
      <c r="E87" s="30" t="s">
        <v>396</v>
      </c>
      <c r="G87" s="35">
        <v>4</v>
      </c>
    </row>
    <row r="88" spans="1:7">
      <c r="A88" s="30">
        <v>4</v>
      </c>
      <c r="B88" s="30" t="s">
        <v>399</v>
      </c>
      <c r="E88" s="30" t="s">
        <v>396</v>
      </c>
      <c r="G88" s="35"/>
    </row>
    <row r="89" spans="1:7">
      <c r="A89" s="30">
        <v>5</v>
      </c>
      <c r="B89" s="30" t="s">
        <v>400</v>
      </c>
      <c r="E89" s="30" t="s">
        <v>396</v>
      </c>
      <c r="G89" s="35">
        <v>922</v>
      </c>
    </row>
    <row r="90" spans="1:7">
      <c r="A90" s="30">
        <v>6</v>
      </c>
      <c r="B90" s="30" t="s">
        <v>401</v>
      </c>
      <c r="E90" s="30" t="s">
        <v>396</v>
      </c>
      <c r="G90" s="35">
        <v>449</v>
      </c>
    </row>
    <row r="91" spans="1:7">
      <c r="A91" s="30">
        <v>7</v>
      </c>
      <c r="B91" s="30" t="s">
        <v>402</v>
      </c>
      <c r="E91" s="83" t="s">
        <v>403</v>
      </c>
      <c r="G91" s="35" t="s">
        <v>271</v>
      </c>
    </row>
    <row r="92" spans="1:7">
      <c r="A92" s="30">
        <v>8</v>
      </c>
      <c r="B92" s="30" t="s">
        <v>404</v>
      </c>
      <c r="E92" s="83" t="s">
        <v>405</v>
      </c>
      <c r="G92" s="35" t="s">
        <v>280</v>
      </c>
    </row>
    <row r="93" spans="1:7">
      <c r="A93" s="32" t="s">
        <v>406</v>
      </c>
    </row>
    <row r="94" spans="1:7">
      <c r="B94" s="52" t="s">
        <v>393</v>
      </c>
      <c r="G94" s="52" t="s">
        <v>378</v>
      </c>
    </row>
    <row r="95" spans="1:7">
      <c r="A95" s="30">
        <v>1</v>
      </c>
      <c r="B95" s="30" t="s">
        <v>407</v>
      </c>
      <c r="G95" s="35"/>
    </row>
    <row r="96" spans="1:7">
      <c r="A96" s="30">
        <v>2</v>
      </c>
      <c r="B96" s="30" t="s">
        <v>408</v>
      </c>
      <c r="E96" s="83" t="s">
        <v>409</v>
      </c>
      <c r="G96" s="35"/>
    </row>
    <row r="97" spans="1:8">
      <c r="A97" s="30">
        <v>3</v>
      </c>
      <c r="B97" s="30" t="s">
        <v>411</v>
      </c>
      <c r="E97" s="83" t="s">
        <v>412</v>
      </c>
      <c r="G97" s="35"/>
    </row>
    <row r="98" spans="1:8">
      <c r="A98" s="30">
        <v>4</v>
      </c>
      <c r="B98" s="32" t="s">
        <v>413</v>
      </c>
      <c r="G98" s="35"/>
    </row>
    <row r="99" spans="1:8">
      <c r="B99" s="52" t="s">
        <v>393</v>
      </c>
      <c r="F99" s="52" t="s">
        <v>414</v>
      </c>
    </row>
    <row r="100" spans="1:8">
      <c r="A100" s="30">
        <v>1</v>
      </c>
      <c r="B100" s="30" t="s">
        <v>415</v>
      </c>
      <c r="E100" s="83" t="s">
        <v>416</v>
      </c>
      <c r="F100" s="50"/>
      <c r="G100" s="50"/>
      <c r="H100" s="50"/>
    </row>
    <row r="101" spans="1:8">
      <c r="A101" s="30">
        <v>2</v>
      </c>
      <c r="B101" s="30" t="s">
        <v>417</v>
      </c>
      <c r="F101" s="50"/>
      <c r="G101" s="50"/>
      <c r="H101" s="50"/>
    </row>
    <row r="102" spans="1:8">
      <c r="A102" s="30">
        <v>3</v>
      </c>
      <c r="B102" s="30" t="s">
        <v>418</v>
      </c>
      <c r="D102" s="33" t="s">
        <v>419</v>
      </c>
      <c r="F102" s="50"/>
      <c r="G102" s="50" t="s">
        <v>501</v>
      </c>
      <c r="H102" s="50"/>
    </row>
    <row r="103" spans="1:8">
      <c r="A103" s="30">
        <v>4</v>
      </c>
      <c r="B103" s="30" t="s">
        <v>421</v>
      </c>
      <c r="F103" s="50"/>
      <c r="G103" s="50"/>
      <c r="H103" s="50"/>
    </row>
    <row r="104" spans="1:8">
      <c r="A104" s="30">
        <v>5</v>
      </c>
      <c r="B104" s="30" t="s">
        <v>422</v>
      </c>
      <c r="F104" s="50"/>
      <c r="G104" s="50" t="s">
        <v>502</v>
      </c>
      <c r="H104"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G85:G90 G6:H8 G15:G21 E6:E8" xr:uid="{00000000-0002-0000-0700-000000000000}">
      <formula1>0</formula1>
    </dataValidation>
    <dataValidation type="decimal" operator="greaterThanOrEqual" allowBlank="1" showInputMessage="1" showErrorMessage="1" sqref="E24:E30" xr:uid="{00000000-0002-0000-0700-000001000000}">
      <formula1>0</formula1>
    </dataValidation>
    <dataValidation type="custom" allowBlank="1" showInputMessage="1" showErrorMessage="1" sqref="C24:C30" xr:uid="{00000000-0002-0000-0700-000002000000}">
      <formula1>AND(ISNUMBER(--C24),LEN(C24)&gt;=7)</formula1>
    </dataValidation>
    <dataValidation type="list" allowBlank="1" showInputMessage="1" showErrorMessage="1" sqref="G77" xr:uid="{00000000-0002-0000-0700-000003000000}">
      <formula1>"Clear,Some,Not clear"</formula1>
    </dataValidation>
    <dataValidation type="list" allowBlank="1" showInputMessage="1" showErrorMessage="1" sqref="G78 G80" xr:uid="{00000000-0002-0000-0700-000004000000}">
      <formula1>"Most,Few,None"</formula1>
    </dataValidation>
    <dataValidation type="list" allowBlank="1" showInputMessage="1" showErrorMessage="1" sqref="G79" xr:uid="{00000000-0002-0000-0700-000005000000}">
      <formula1>"Clear,Mixed,Not clear"</formula1>
    </dataValidation>
    <dataValidation type="list" allowBlank="1" showInputMessage="1" showErrorMessage="1" sqref="G81" xr:uid="{00000000-0002-0000-0700-000006000000}">
      <formula1>"Yes,Some confusion,No"</formula1>
    </dataValidation>
    <dataValidation type="list" allowBlank="1" showInputMessage="1" showErrorMessage="1" sqref="G82" xr:uid="{00000000-0002-0000-0700-000007000000}">
      <formula1>"Yes,Some,No"</formula1>
    </dataValidation>
  </dataValidations>
  <hyperlinks>
    <hyperlink ref="H4" r:id="rId1" xr:uid="{00000000-0004-0000-0700-000000000000}"/>
  </hyperlinks>
  <pageMargins left="0.25" right="0.25" top="0.75" bottom="0.75" header="0.3" footer="0.3"/>
  <pageSetup paperSize="9" orientation="portrait" horizontalDpi="0" verticalDpi="0"/>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9" tint="-0.499984740745262"/>
  </sheetPr>
  <dimension ref="A1:H102"/>
  <sheetViews>
    <sheetView view="pageBreakPreview"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+SUM!D6</f>
        <v>45986</v>
      </c>
      <c r="G1" s="60" t="s">
        <v>236</v>
      </c>
      <c r="H1" s="68">
        <v>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505</v>
      </c>
      <c r="C4" s="81" t="str">
        <f>+SUM!C6</f>
        <v>Dharki</v>
      </c>
      <c r="D4" s="72" t="s">
        <v>506</v>
      </c>
      <c r="E4" s="72" t="s">
        <v>507</v>
      </c>
      <c r="F4" s="73" t="s">
        <v>508</v>
      </c>
      <c r="G4" s="72" t="s">
        <v>509</v>
      </c>
      <c r="H4" s="106" t="s">
        <v>510</v>
      </c>
    </row>
    <row r="5" spans="1:8">
      <c r="A5" s="31" t="s">
        <v>248</v>
      </c>
    </row>
    <row r="6" spans="1:8" s="38" customFormat="1" ht="28" customHeight="1">
      <c r="A6" s="273" t="s">
        <v>249</v>
      </c>
      <c r="B6" s="274"/>
      <c r="C6" s="36">
        <v>30</v>
      </c>
      <c r="D6" s="37" t="s">
        <v>250</v>
      </c>
      <c r="E6" s="74">
        <v>30</v>
      </c>
      <c r="F6" s="275" t="s">
        <v>251</v>
      </c>
      <c r="G6" s="276"/>
      <c r="H6" s="36">
        <v>750</v>
      </c>
    </row>
    <row r="7" spans="1:8" s="38" customFormat="1" ht="42" customHeight="1">
      <c r="A7" s="273" t="s">
        <v>252</v>
      </c>
      <c r="B7" s="274"/>
      <c r="C7" s="36">
        <v>21</v>
      </c>
      <c r="D7" s="39" t="s">
        <v>253</v>
      </c>
      <c r="E7" s="74">
        <v>19</v>
      </c>
      <c r="F7" s="275" t="s">
        <v>254</v>
      </c>
      <c r="G7" s="276"/>
      <c r="H7" s="36">
        <v>27</v>
      </c>
    </row>
    <row r="8" spans="1:8" s="38" customFormat="1" ht="28" customHeight="1">
      <c r="A8" s="273" t="s">
        <v>255</v>
      </c>
      <c r="B8" s="274"/>
      <c r="C8" s="36">
        <v>3</v>
      </c>
      <c r="D8" s="40" t="s">
        <v>256</v>
      </c>
      <c r="E8" s="74"/>
      <c r="F8" s="275" t="s">
        <v>257</v>
      </c>
      <c r="G8" s="276"/>
      <c r="H8" s="36">
        <v>700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row>
    <row r="16" spans="1:8" ht="15" customHeight="1">
      <c r="A16" s="30">
        <v>2</v>
      </c>
      <c r="B16" s="77" t="s">
        <v>273</v>
      </c>
      <c r="D16" s="73">
        <v>15</v>
      </c>
      <c r="E16" s="77" t="s">
        <v>274</v>
      </c>
      <c r="F16" s="77"/>
      <c r="G16" s="77"/>
      <c r="H16" s="65"/>
    </row>
    <row r="17" spans="1:8" ht="15" customHeight="1">
      <c r="A17" s="30">
        <v>3</v>
      </c>
      <c r="B17" s="77" t="s">
        <v>275</v>
      </c>
      <c r="D17" s="73">
        <v>28</v>
      </c>
      <c r="E17" s="77" t="s">
        <v>276</v>
      </c>
      <c r="F17" s="77"/>
      <c r="G17" s="77"/>
      <c r="H17" s="65"/>
    </row>
    <row r="18" spans="1:8" ht="15" customHeight="1">
      <c r="A18" s="30">
        <v>4</v>
      </c>
      <c r="B18" s="77" t="s">
        <v>277</v>
      </c>
      <c r="D18" s="73">
        <v>19</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511</v>
      </c>
      <c r="C24" s="73" t="s">
        <v>512</v>
      </c>
      <c r="D24" s="35" t="s">
        <v>513</v>
      </c>
      <c r="E24" s="73">
        <v>15</v>
      </c>
      <c r="F24" s="73" t="s">
        <v>295</v>
      </c>
      <c r="G24" s="73"/>
      <c r="H24" s="73"/>
    </row>
    <row r="25" spans="1:8">
      <c r="A25" s="30">
        <v>2</v>
      </c>
      <c r="B25" s="73" t="s">
        <v>514</v>
      </c>
      <c r="C25" s="73" t="s">
        <v>515</v>
      </c>
      <c r="D25" s="35" t="s">
        <v>513</v>
      </c>
      <c r="E25" s="73">
        <v>10</v>
      </c>
      <c r="F25" s="73" t="s">
        <v>295</v>
      </c>
      <c r="G25" s="73"/>
      <c r="H25" s="73"/>
    </row>
    <row r="26" spans="1:8">
      <c r="A26" s="30">
        <v>3</v>
      </c>
      <c r="B26" s="73" t="s">
        <v>516</v>
      </c>
      <c r="C26" s="73" t="s">
        <v>517</v>
      </c>
      <c r="D26" s="35" t="s">
        <v>513</v>
      </c>
      <c r="E26" s="73">
        <v>15</v>
      </c>
      <c r="F26" s="73" t="s">
        <v>322</v>
      </c>
      <c r="G26" s="73" t="s">
        <v>518</v>
      </c>
      <c r="H26" s="73"/>
    </row>
    <row r="27" spans="1:8">
      <c r="A27" s="30">
        <v>4</v>
      </c>
      <c r="B27" s="72" t="s">
        <v>519</v>
      </c>
      <c r="C27" s="73" t="s">
        <v>520</v>
      </c>
      <c r="D27" s="35" t="s">
        <v>513</v>
      </c>
      <c r="E27" s="73">
        <v>40</v>
      </c>
      <c r="F27" s="73" t="s">
        <v>295</v>
      </c>
      <c r="G27" s="73"/>
      <c r="H27" s="73"/>
    </row>
    <row r="28" spans="1:8">
      <c r="A28" s="30">
        <v>5</v>
      </c>
      <c r="B28" s="72" t="s">
        <v>521</v>
      </c>
      <c r="C28" s="73" t="s">
        <v>522</v>
      </c>
      <c r="D28" s="35" t="s">
        <v>513</v>
      </c>
      <c r="E28" s="73">
        <v>20</v>
      </c>
      <c r="F28" s="73" t="s">
        <v>295</v>
      </c>
      <c r="G28" s="73"/>
      <c r="H28" s="73"/>
    </row>
    <row r="29" spans="1:8">
      <c r="A29" s="30">
        <v>6</v>
      </c>
      <c r="B29" s="73" t="s">
        <v>523</v>
      </c>
      <c r="C29" s="73" t="s">
        <v>524</v>
      </c>
      <c r="D29" s="35" t="s">
        <v>513</v>
      </c>
      <c r="E29" s="73">
        <v>40</v>
      </c>
      <c r="F29" s="73" t="s">
        <v>295</v>
      </c>
      <c r="G29" s="73"/>
      <c r="H29" s="73"/>
    </row>
    <row r="30" spans="1:8">
      <c r="A30" s="30">
        <v>7</v>
      </c>
      <c r="B30" s="73" t="s">
        <v>525</v>
      </c>
      <c r="C30" s="73" t="s">
        <v>526</v>
      </c>
      <c r="D30" s="35" t="s">
        <v>513</v>
      </c>
      <c r="E30" s="73">
        <v>15</v>
      </c>
      <c r="F30" s="73" t="s">
        <v>295</v>
      </c>
      <c r="G30" s="73"/>
      <c r="H30" s="73"/>
    </row>
    <row r="31" spans="1:8">
      <c r="A31" s="30">
        <v>8</v>
      </c>
      <c r="B31" s="35" t="s">
        <v>527</v>
      </c>
      <c r="C31" s="35" t="s">
        <v>528</v>
      </c>
      <c r="D31" s="35" t="s">
        <v>513</v>
      </c>
      <c r="E31" s="35">
        <v>10</v>
      </c>
      <c r="F31" s="35" t="s">
        <v>295</v>
      </c>
      <c r="G31" s="35"/>
      <c r="H31" s="35" t="s">
        <v>296</v>
      </c>
    </row>
    <row r="32" spans="1:8">
      <c r="A32" s="30">
        <v>9</v>
      </c>
      <c r="B32" s="35" t="s">
        <v>529</v>
      </c>
      <c r="C32" s="35" t="s">
        <v>530</v>
      </c>
      <c r="D32" s="35" t="s">
        <v>513</v>
      </c>
      <c r="E32" s="35">
        <v>20</v>
      </c>
      <c r="F32" s="35" t="s">
        <v>295</v>
      </c>
      <c r="G32" s="35"/>
      <c r="H32" s="35" t="s">
        <v>296</v>
      </c>
    </row>
    <row r="33" spans="1:8">
      <c r="A33" s="30">
        <v>10</v>
      </c>
      <c r="B33" s="35" t="s">
        <v>531</v>
      </c>
      <c r="C33" s="35" t="s">
        <v>532</v>
      </c>
      <c r="D33" s="35" t="s">
        <v>513</v>
      </c>
      <c r="E33" s="35">
        <v>50</v>
      </c>
      <c r="F33" s="35" t="s">
        <v>295</v>
      </c>
      <c r="G33" s="35"/>
      <c r="H33" s="35" t="s">
        <v>296</v>
      </c>
    </row>
    <row r="34" spans="1:8">
      <c r="A34" s="30">
        <v>11</v>
      </c>
      <c r="B34" s="35" t="s">
        <v>533</v>
      </c>
      <c r="C34" s="35" t="s">
        <v>534</v>
      </c>
      <c r="D34" s="35" t="s">
        <v>513</v>
      </c>
      <c r="E34" s="35">
        <v>30</v>
      </c>
      <c r="F34" s="35" t="s">
        <v>295</v>
      </c>
      <c r="G34" s="35"/>
      <c r="H34" s="35"/>
    </row>
    <row r="35" spans="1:8">
      <c r="A35" s="30">
        <v>12</v>
      </c>
      <c r="B35" s="35" t="s">
        <v>535</v>
      </c>
      <c r="C35" s="35" t="s">
        <v>536</v>
      </c>
      <c r="D35" s="35" t="s">
        <v>513</v>
      </c>
      <c r="E35" s="35">
        <v>40</v>
      </c>
      <c r="F35" s="35" t="s">
        <v>295</v>
      </c>
      <c r="G35" s="35"/>
      <c r="H35" s="35"/>
    </row>
    <row r="36" spans="1:8">
      <c r="A36" s="30">
        <v>13</v>
      </c>
      <c r="B36" s="35" t="s">
        <v>537</v>
      </c>
      <c r="C36" s="35" t="s">
        <v>538</v>
      </c>
      <c r="D36" s="35" t="s">
        <v>513</v>
      </c>
      <c r="E36" s="35">
        <v>20</v>
      </c>
      <c r="F36" s="35" t="s">
        <v>295</v>
      </c>
      <c r="G36" s="35"/>
      <c r="H36" s="35"/>
    </row>
    <row r="37" spans="1:8">
      <c r="A37" s="30">
        <v>14</v>
      </c>
      <c r="B37" s="35" t="s">
        <v>539</v>
      </c>
      <c r="C37" s="35" t="s">
        <v>540</v>
      </c>
      <c r="D37" s="35" t="s">
        <v>513</v>
      </c>
      <c r="E37" s="35">
        <v>65</v>
      </c>
      <c r="F37" s="35" t="s">
        <v>295</v>
      </c>
      <c r="G37" s="35" t="s">
        <v>518</v>
      </c>
      <c r="H37" s="35" t="s">
        <v>296</v>
      </c>
    </row>
    <row r="38" spans="1:8">
      <c r="A38" s="30">
        <v>15</v>
      </c>
      <c r="B38" s="35" t="s">
        <v>541</v>
      </c>
      <c r="C38" s="35" t="s">
        <v>542</v>
      </c>
      <c r="D38" s="35" t="s">
        <v>513</v>
      </c>
      <c r="E38" s="35">
        <v>14</v>
      </c>
      <c r="F38" s="35" t="s">
        <v>295</v>
      </c>
      <c r="G38" s="35"/>
      <c r="H38" s="35"/>
    </row>
    <row r="39" spans="1:8">
      <c r="A39" s="30">
        <v>16</v>
      </c>
      <c r="B39" s="35" t="s">
        <v>543</v>
      </c>
      <c r="C39" s="35" t="s">
        <v>544</v>
      </c>
      <c r="D39" s="35" t="s">
        <v>513</v>
      </c>
      <c r="E39" s="35">
        <v>18</v>
      </c>
      <c r="F39" s="35" t="s">
        <v>295</v>
      </c>
      <c r="G39" s="35"/>
      <c r="H39" s="35"/>
    </row>
    <row r="40" spans="1:8">
      <c r="A40" s="30">
        <v>17</v>
      </c>
      <c r="B40" s="35" t="s">
        <v>545</v>
      </c>
      <c r="C40" s="35" t="s">
        <v>546</v>
      </c>
      <c r="D40" s="35" t="s">
        <v>513</v>
      </c>
      <c r="E40" s="35">
        <v>10</v>
      </c>
      <c r="F40" s="35" t="s">
        <v>322</v>
      </c>
      <c r="G40" s="35" t="s">
        <v>310</v>
      </c>
      <c r="H40" s="35"/>
    </row>
    <row r="41" spans="1:8">
      <c r="A41" s="30">
        <v>18</v>
      </c>
      <c r="B41" s="35" t="s">
        <v>547</v>
      </c>
      <c r="C41" s="35" t="s">
        <v>548</v>
      </c>
      <c r="D41" s="35" t="s">
        <v>513</v>
      </c>
      <c r="E41" s="35">
        <v>5</v>
      </c>
      <c r="F41" s="35" t="s">
        <v>295</v>
      </c>
      <c r="G41" s="35"/>
      <c r="H41" s="35"/>
    </row>
    <row r="42" spans="1:8">
      <c r="A42" s="30">
        <v>19</v>
      </c>
      <c r="B42" s="35" t="s">
        <v>549</v>
      </c>
      <c r="C42" s="35" t="s">
        <v>550</v>
      </c>
      <c r="D42" s="35" t="s">
        <v>513</v>
      </c>
      <c r="E42" s="35">
        <v>15</v>
      </c>
      <c r="F42" s="35" t="s">
        <v>295</v>
      </c>
      <c r="G42" s="35"/>
      <c r="H42" s="35"/>
    </row>
    <row r="43" spans="1:8">
      <c r="A43" s="30">
        <v>20</v>
      </c>
      <c r="B43" s="35" t="s">
        <v>551</v>
      </c>
      <c r="C43" s="35" t="s">
        <v>552</v>
      </c>
      <c r="D43" s="35" t="s">
        <v>513</v>
      </c>
      <c r="E43" s="35">
        <v>15</v>
      </c>
      <c r="F43" s="35" t="s">
        <v>295</v>
      </c>
      <c r="G43" s="35"/>
      <c r="H43" s="35"/>
    </row>
    <row r="44" spans="1:8">
      <c r="A44" s="30">
        <v>21</v>
      </c>
      <c r="B44" s="35" t="s">
        <v>553</v>
      </c>
      <c r="C44" s="35" t="s">
        <v>554</v>
      </c>
      <c r="D44" s="35" t="s">
        <v>513</v>
      </c>
      <c r="E44" s="35">
        <v>16</v>
      </c>
      <c r="F44" s="35" t="s">
        <v>295</v>
      </c>
      <c r="G44" s="35" t="s">
        <v>555</v>
      </c>
      <c r="H44" s="35"/>
    </row>
    <row r="45" spans="1:8">
      <c r="A45" s="30">
        <v>22</v>
      </c>
      <c r="B45" s="35" t="s">
        <v>556</v>
      </c>
      <c r="C45" s="35" t="s">
        <v>557</v>
      </c>
      <c r="D45" s="35" t="s">
        <v>513</v>
      </c>
      <c r="E45" s="35">
        <v>30</v>
      </c>
      <c r="F45" s="35" t="s">
        <v>295</v>
      </c>
      <c r="G45" s="35"/>
      <c r="H45" s="35" t="s">
        <v>296</v>
      </c>
    </row>
    <row r="46" spans="1:8">
      <c r="A46" s="30">
        <v>23</v>
      </c>
      <c r="B46" s="35" t="s">
        <v>558</v>
      </c>
      <c r="C46" s="35" t="s">
        <v>559</v>
      </c>
      <c r="D46" s="35" t="s">
        <v>513</v>
      </c>
      <c r="E46" s="35">
        <v>10</v>
      </c>
      <c r="F46" s="35" t="s">
        <v>295</v>
      </c>
      <c r="G46" s="35"/>
      <c r="H46" s="35"/>
    </row>
    <row r="47" spans="1:8">
      <c r="A47" s="30">
        <v>24</v>
      </c>
      <c r="B47" s="35" t="s">
        <v>560</v>
      </c>
      <c r="C47" s="35" t="s">
        <v>561</v>
      </c>
      <c r="D47" s="35" t="s">
        <v>513</v>
      </c>
      <c r="E47" s="35">
        <v>13</v>
      </c>
      <c r="F47" s="35" t="s">
        <v>295</v>
      </c>
      <c r="G47" s="35"/>
      <c r="H47" s="35"/>
    </row>
    <row r="48" spans="1:8">
      <c r="A48" s="30">
        <v>25</v>
      </c>
      <c r="B48" s="35" t="s">
        <v>562</v>
      </c>
      <c r="C48" s="35" t="s">
        <v>563</v>
      </c>
      <c r="D48" s="35" t="s">
        <v>513</v>
      </c>
      <c r="E48" s="35">
        <v>8</v>
      </c>
      <c r="F48" s="35" t="s">
        <v>322</v>
      </c>
      <c r="G48" s="35" t="s">
        <v>310</v>
      </c>
      <c r="H48" s="35"/>
    </row>
    <row r="49" spans="1:8">
      <c r="A49" s="30">
        <v>26</v>
      </c>
      <c r="B49" s="35" t="s">
        <v>564</v>
      </c>
      <c r="C49" s="35" t="s">
        <v>565</v>
      </c>
      <c r="D49" s="35" t="s">
        <v>513</v>
      </c>
      <c r="E49" s="35">
        <v>78</v>
      </c>
      <c r="F49" s="35" t="s">
        <v>295</v>
      </c>
      <c r="G49" s="35"/>
      <c r="H49" s="35"/>
    </row>
    <row r="50" spans="1:8">
      <c r="A50" s="30">
        <v>27</v>
      </c>
      <c r="B50" s="35" t="s">
        <v>566</v>
      </c>
      <c r="C50" s="35" t="s">
        <v>567</v>
      </c>
      <c r="D50" s="35" t="s">
        <v>513</v>
      </c>
      <c r="E50" s="35">
        <v>50</v>
      </c>
      <c r="F50" s="35" t="s">
        <v>295</v>
      </c>
      <c r="G50" s="35"/>
      <c r="H50" s="35"/>
    </row>
    <row r="51" spans="1:8">
      <c r="A51" s="30">
        <v>28</v>
      </c>
      <c r="B51" s="34" t="s">
        <v>568</v>
      </c>
      <c r="C51" s="35" t="s">
        <v>569</v>
      </c>
      <c r="D51" s="35" t="s">
        <v>513</v>
      </c>
      <c r="E51" s="35">
        <v>20</v>
      </c>
      <c r="F51" s="35" t="s">
        <v>295</v>
      </c>
      <c r="G51" s="35"/>
      <c r="H51" s="35" t="s">
        <v>296</v>
      </c>
    </row>
    <row r="52" spans="1:8">
      <c r="A52" s="30">
        <v>29</v>
      </c>
      <c r="B52" s="34" t="s">
        <v>570</v>
      </c>
      <c r="C52" s="35" t="s">
        <v>571</v>
      </c>
      <c r="D52" s="35" t="s">
        <v>513</v>
      </c>
      <c r="E52" s="35">
        <v>3</v>
      </c>
      <c r="F52" s="35" t="s">
        <v>295</v>
      </c>
      <c r="G52" s="35"/>
      <c r="H52" s="35"/>
    </row>
    <row r="53" spans="1:8">
      <c r="A53" s="30">
        <v>30</v>
      </c>
      <c r="B53" s="35" t="s">
        <v>337</v>
      </c>
      <c r="C53" s="35" t="s">
        <v>572</v>
      </c>
      <c r="D53" s="35" t="s">
        <v>513</v>
      </c>
      <c r="E53" s="35">
        <v>35</v>
      </c>
      <c r="F53" s="35" t="s">
        <v>295</v>
      </c>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
        <v>506</v>
      </c>
      <c r="E68" s="30" t="s">
        <v>369</v>
      </c>
      <c r="F68" s="107" t="s">
        <v>573</v>
      </c>
      <c r="G68" s="30" t="s">
        <v>370</v>
      </c>
    </row>
    <row r="69" spans="1:7">
      <c r="A69" s="30" t="s">
        <v>371</v>
      </c>
      <c r="E69" s="50"/>
      <c r="G69" s="50"/>
    </row>
    <row r="70" spans="1:7" ht="16" customHeight="1">
      <c r="A70" s="51"/>
      <c r="B70" s="51"/>
      <c r="C70" s="30" t="s">
        <v>368</v>
      </c>
      <c r="D70" s="107" t="s">
        <v>574</v>
      </c>
      <c r="E70" s="30" t="s">
        <v>369</v>
      </c>
      <c r="F70" s="107" t="s">
        <v>575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8">
      <c r="A81" s="32" t="s">
        <v>392</v>
      </c>
    </row>
    <row r="82" spans="1:8">
      <c r="B82" s="52" t="s">
        <v>393</v>
      </c>
      <c r="E82" s="64" t="s">
        <v>394</v>
      </c>
      <c r="G82" s="52" t="s">
        <v>378</v>
      </c>
    </row>
    <row r="83" spans="1:8">
      <c r="A83" s="30">
        <v>1</v>
      </c>
      <c r="B83" s="30" t="s">
        <v>395</v>
      </c>
      <c r="E83" s="30" t="s">
        <v>396</v>
      </c>
      <c r="G83" s="35">
        <v>18</v>
      </c>
    </row>
    <row r="84" spans="1:8">
      <c r="A84" s="30">
        <v>2</v>
      </c>
      <c r="B84" s="30" t="s">
        <v>397</v>
      </c>
      <c r="E84" s="30" t="s">
        <v>396</v>
      </c>
      <c r="G84" s="35">
        <v>8</v>
      </c>
    </row>
    <row r="85" spans="1:8">
      <c r="A85" s="30">
        <v>3</v>
      </c>
      <c r="B85" s="30" t="s">
        <v>398</v>
      </c>
      <c r="E85" s="30" t="s">
        <v>396</v>
      </c>
      <c r="G85" s="35">
        <v>3</v>
      </c>
    </row>
    <row r="86" spans="1:8">
      <c r="A86" s="30">
        <v>4</v>
      </c>
      <c r="B86" s="30" t="s">
        <v>399</v>
      </c>
      <c r="E86" s="30" t="s">
        <v>396</v>
      </c>
      <c r="G86" s="35"/>
    </row>
    <row r="87" spans="1:8">
      <c r="A87" s="30">
        <v>5</v>
      </c>
      <c r="B87" s="30" t="s">
        <v>400</v>
      </c>
      <c r="E87" s="30" t="s">
        <v>396</v>
      </c>
      <c r="G87" s="35">
        <v>650</v>
      </c>
    </row>
    <row r="88" spans="1:8">
      <c r="A88" s="30">
        <v>6</v>
      </c>
      <c r="B88" s="30" t="s">
        <v>401</v>
      </c>
      <c r="E88" s="30" t="s">
        <v>396</v>
      </c>
      <c r="G88" s="35">
        <v>100</v>
      </c>
    </row>
    <row r="89" spans="1:8">
      <c r="A89" s="30">
        <v>7</v>
      </c>
      <c r="B89" s="30" t="s">
        <v>402</v>
      </c>
      <c r="E89" s="83" t="s">
        <v>403</v>
      </c>
      <c r="G89" s="35" t="s">
        <v>271</v>
      </c>
      <c r="H89" s="30" t="s">
        <v>576</v>
      </c>
    </row>
    <row r="90" spans="1:8">
      <c r="A90" s="30">
        <v>8</v>
      </c>
      <c r="B90" s="30" t="s">
        <v>404</v>
      </c>
      <c r="E90" s="83" t="s">
        <v>405</v>
      </c>
      <c r="G90" s="35" t="s">
        <v>276</v>
      </c>
    </row>
    <row r="91" spans="1:8">
      <c r="A91" s="32" t="s">
        <v>406</v>
      </c>
    </row>
    <row r="92" spans="1:8">
      <c r="B92" s="52" t="s">
        <v>393</v>
      </c>
      <c r="G92" s="52" t="s">
        <v>378</v>
      </c>
    </row>
    <row r="93" spans="1:8">
      <c r="A93" s="30">
        <v>1</v>
      </c>
      <c r="B93" s="30" t="s">
        <v>407</v>
      </c>
      <c r="G93" s="35" t="s">
        <v>295</v>
      </c>
    </row>
    <row r="94" spans="1:8">
      <c r="A94" s="30">
        <v>2</v>
      </c>
      <c r="B94" s="30" t="s">
        <v>408</v>
      </c>
      <c r="E94" s="83" t="s">
        <v>409</v>
      </c>
      <c r="G94" s="35" t="s">
        <v>577</v>
      </c>
    </row>
    <row r="95" spans="1:8">
      <c r="A95" s="30">
        <v>3</v>
      </c>
      <c r="B95" s="30" t="s">
        <v>411</v>
      </c>
      <c r="E95" s="83" t="s">
        <v>412</v>
      </c>
      <c r="G95" s="35"/>
    </row>
    <row r="96" spans="1:8">
      <c r="A96" s="30">
        <v>4</v>
      </c>
      <c r="B96" s="32" t="s">
        <v>413</v>
      </c>
      <c r="G96" s="35" t="s">
        <v>578</v>
      </c>
    </row>
    <row r="97" spans="1:8">
      <c r="B97" s="52" t="s">
        <v>393</v>
      </c>
      <c r="F97" s="52" t="s">
        <v>414</v>
      </c>
    </row>
    <row r="98" spans="1:8">
      <c r="A98" s="30">
        <v>1</v>
      </c>
      <c r="B98" s="30" t="s">
        <v>415</v>
      </c>
      <c r="E98" s="83" t="s">
        <v>416</v>
      </c>
      <c r="F98" s="50"/>
      <c r="G98" s="50" t="s">
        <v>295</v>
      </c>
      <c r="H98" s="50"/>
    </row>
    <row r="99" spans="1:8">
      <c r="A99" s="30">
        <v>2</v>
      </c>
      <c r="B99" s="30" t="s">
        <v>417</v>
      </c>
      <c r="F99" s="50"/>
      <c r="G99" s="50" t="s">
        <v>577</v>
      </c>
      <c r="H99" s="50"/>
    </row>
    <row r="100" spans="1:8">
      <c r="A100" s="30">
        <v>3</v>
      </c>
      <c r="B100" s="30" t="s">
        <v>418</v>
      </c>
      <c r="D100" s="33" t="s">
        <v>419</v>
      </c>
      <c r="F100" s="50"/>
      <c r="G100" s="50"/>
      <c r="H100" s="50"/>
    </row>
    <row r="101" spans="1:8">
      <c r="A101" s="30">
        <v>4</v>
      </c>
      <c r="B101" s="30" t="s">
        <v>421</v>
      </c>
      <c r="F101" s="50"/>
      <c r="G101" s="50" t="s">
        <v>578</v>
      </c>
      <c r="H101" s="50"/>
    </row>
    <row r="102" spans="1:8">
      <c r="A102" s="30">
        <v>5</v>
      </c>
      <c r="B102" s="30" t="s">
        <v>422</v>
      </c>
      <c r="F102" s="50"/>
      <c r="G102" s="50"/>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900-000000000000}">
      <formula1>0</formula1>
    </dataValidation>
    <dataValidation type="decimal" operator="greaterThanOrEqual" allowBlank="1" showInputMessage="1" showErrorMessage="1" sqref="E24:E30" xr:uid="{00000000-0002-0000-0900-000001000000}">
      <formula1>0</formula1>
    </dataValidation>
    <dataValidation type="custom" allowBlank="1" showInputMessage="1" showErrorMessage="1" sqref="C24:C30" xr:uid="{00000000-0002-0000-0900-000002000000}">
      <formula1>AND(ISNUMBER(--C24),LEN(C24)&gt;=7)</formula1>
    </dataValidation>
    <dataValidation type="list" allowBlank="1" showInputMessage="1" showErrorMessage="1" sqref="G75" xr:uid="{00000000-0002-0000-0900-000003000000}">
      <formula1>"Clear,Some,Not clear"</formula1>
    </dataValidation>
    <dataValidation type="list" allowBlank="1" showInputMessage="1" showErrorMessage="1" sqref="G76 G78" xr:uid="{00000000-0002-0000-0900-000004000000}">
      <formula1>"Most,Few,None"</formula1>
    </dataValidation>
    <dataValidation type="list" allowBlank="1" showInputMessage="1" showErrorMessage="1" sqref="G77" xr:uid="{00000000-0002-0000-0900-000005000000}">
      <formula1>"Clear,Mixed,Not clear"</formula1>
    </dataValidation>
    <dataValidation type="list" allowBlank="1" showInputMessage="1" showErrorMessage="1" sqref="G79" xr:uid="{00000000-0002-0000-0900-000006000000}">
      <formula1>"Yes,Some confusion,No"</formula1>
    </dataValidation>
    <dataValidation type="list" allowBlank="1" showInputMessage="1" showErrorMessage="1" sqref="G80" xr:uid="{00000000-0002-0000-0900-000007000000}">
      <formula1>"Yes,Some,No"</formula1>
    </dataValidation>
  </dataValidations>
  <hyperlinks>
    <hyperlink ref="H4" r:id="rId1" xr:uid="{00000000-0004-0000-0900-000000000000}"/>
  </hyperlinks>
  <pageMargins left="0.25" right="0.25" top="0.75" bottom="0.75" header="0.3" footer="0.3"/>
  <pageSetup paperSize="9" orientation="portrait" horizontalDpi="0" verticalDpi="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9" tint="-0.499984740745262"/>
  </sheetPr>
  <dimension ref="A1:H102"/>
  <sheetViews>
    <sheetView view="pageBreakPreview" topLeftCell="A4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+D2S1!F1</f>
        <v>45986</v>
      </c>
      <c r="G1" s="60" t="s">
        <v>236</v>
      </c>
      <c r="H1" s="68">
        <f>+D2S1!H1</f>
        <v>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2" t="s">
        <v>579</v>
      </c>
      <c r="C4" s="81" t="str">
        <f>+D2S1!C4</f>
        <v>Dharki</v>
      </c>
      <c r="D4" s="72" t="s">
        <v>580</v>
      </c>
      <c r="E4" s="72" t="s">
        <v>581</v>
      </c>
      <c r="F4" s="73" t="s">
        <v>508</v>
      </c>
      <c r="G4" s="72" t="s">
        <v>509</v>
      </c>
      <c r="H4" s="106" t="s">
        <v>582</v>
      </c>
    </row>
    <row r="5" spans="1:8">
      <c r="A5" s="31" t="s">
        <v>248</v>
      </c>
    </row>
    <row r="6" spans="1:8" s="38" customFormat="1" ht="28" customHeight="1">
      <c r="A6" s="273" t="s">
        <v>249</v>
      </c>
      <c r="B6" s="274"/>
      <c r="C6" s="36">
        <v>37</v>
      </c>
      <c r="D6" s="37" t="s">
        <v>250</v>
      </c>
      <c r="E6" s="74">
        <v>37</v>
      </c>
      <c r="F6" s="275" t="s">
        <v>251</v>
      </c>
      <c r="G6" s="276"/>
      <c r="H6" s="36">
        <v>447</v>
      </c>
    </row>
    <row r="7" spans="1:8" s="38" customFormat="1" ht="42" customHeight="1">
      <c r="A7" s="273" t="s">
        <v>252</v>
      </c>
      <c r="B7" s="274"/>
      <c r="C7" s="36">
        <v>32</v>
      </c>
      <c r="D7" s="39" t="s">
        <v>253</v>
      </c>
      <c r="E7" s="74">
        <v>29</v>
      </c>
      <c r="F7" s="275" t="s">
        <v>254</v>
      </c>
      <c r="G7" s="276"/>
      <c r="H7" s="36">
        <v>33</v>
      </c>
    </row>
    <row r="8" spans="1:8" s="38" customFormat="1" ht="28" customHeight="1">
      <c r="A8" s="273" t="s">
        <v>255</v>
      </c>
      <c r="B8" s="274"/>
      <c r="C8" s="36">
        <v>4</v>
      </c>
      <c r="D8" s="40" t="s">
        <v>256</v>
      </c>
      <c r="E8" s="74"/>
      <c r="F8" s="275" t="s">
        <v>257</v>
      </c>
      <c r="G8" s="276"/>
      <c r="H8" s="36">
        <v>420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row>
    <row r="16" spans="1:8" ht="15" customHeight="1">
      <c r="A16" s="30">
        <v>2</v>
      </c>
      <c r="B16" s="77" t="s">
        <v>273</v>
      </c>
      <c r="D16" s="73">
        <v>30</v>
      </c>
      <c r="E16" s="77" t="s">
        <v>274</v>
      </c>
      <c r="F16" s="77"/>
      <c r="G16" s="77"/>
      <c r="H16" s="65"/>
    </row>
    <row r="17" spans="1:8" ht="15" customHeight="1">
      <c r="A17" s="30">
        <v>3</v>
      </c>
      <c r="B17" s="77" t="s">
        <v>275</v>
      </c>
      <c r="D17" s="73">
        <v>35</v>
      </c>
      <c r="E17" s="77" t="s">
        <v>276</v>
      </c>
      <c r="F17" s="77"/>
      <c r="G17" s="77"/>
      <c r="H17" s="65"/>
    </row>
    <row r="18" spans="1:8" ht="15" customHeight="1">
      <c r="A18" s="30">
        <v>4</v>
      </c>
      <c r="B18" s="77" t="s">
        <v>277</v>
      </c>
      <c r="D18" s="73">
        <v>28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583</v>
      </c>
      <c r="C24" s="73" t="s">
        <v>584</v>
      </c>
      <c r="D24" s="73" t="s">
        <v>585</v>
      </c>
      <c r="E24" s="73">
        <v>30</v>
      </c>
      <c r="F24" s="73" t="s">
        <v>295</v>
      </c>
      <c r="G24" s="73"/>
      <c r="H24" s="73" t="s">
        <v>586</v>
      </c>
    </row>
    <row r="25" spans="1:8">
      <c r="A25" s="30">
        <v>2</v>
      </c>
      <c r="B25" s="73" t="s">
        <v>587</v>
      </c>
      <c r="C25" s="73" t="s">
        <v>588</v>
      </c>
      <c r="D25" s="73" t="s">
        <v>585</v>
      </c>
      <c r="E25" s="73">
        <v>20</v>
      </c>
      <c r="F25" s="73" t="s">
        <v>295</v>
      </c>
      <c r="G25" s="73"/>
      <c r="H25" s="73"/>
    </row>
    <row r="26" spans="1:8">
      <c r="A26" s="30">
        <v>3</v>
      </c>
      <c r="B26" s="73" t="s">
        <v>589</v>
      </c>
      <c r="C26" s="73" t="s">
        <v>590</v>
      </c>
      <c r="D26" s="73" t="s">
        <v>585</v>
      </c>
      <c r="E26" s="73">
        <v>5</v>
      </c>
      <c r="F26" s="73" t="s">
        <v>295</v>
      </c>
      <c r="G26" s="73"/>
      <c r="H26" s="73"/>
    </row>
    <row r="27" spans="1:8">
      <c r="A27" s="30">
        <v>4</v>
      </c>
      <c r="B27" s="72" t="s">
        <v>591</v>
      </c>
      <c r="C27" s="73" t="s">
        <v>592</v>
      </c>
      <c r="D27" s="73" t="s">
        <v>585</v>
      </c>
      <c r="E27" s="73">
        <v>20</v>
      </c>
      <c r="F27" s="73" t="s">
        <v>295</v>
      </c>
      <c r="G27" s="73" t="s">
        <v>593</v>
      </c>
      <c r="H27" s="73"/>
    </row>
    <row r="28" spans="1:8">
      <c r="A28" s="30">
        <v>5</v>
      </c>
      <c r="B28" s="72" t="s">
        <v>594</v>
      </c>
      <c r="C28" s="73" t="s">
        <v>595</v>
      </c>
      <c r="D28" s="73" t="s">
        <v>585</v>
      </c>
      <c r="E28" s="73">
        <v>10</v>
      </c>
      <c r="F28" s="73" t="s">
        <v>295</v>
      </c>
      <c r="G28" s="73"/>
      <c r="H28" s="73"/>
    </row>
    <row r="29" spans="1:8">
      <c r="A29" s="30">
        <v>6</v>
      </c>
      <c r="B29" s="73" t="s">
        <v>596</v>
      </c>
      <c r="C29" s="73" t="s">
        <v>597</v>
      </c>
      <c r="D29" s="73" t="s">
        <v>585</v>
      </c>
      <c r="E29" s="73">
        <v>10</v>
      </c>
      <c r="F29" s="73" t="s">
        <v>295</v>
      </c>
      <c r="G29" s="73"/>
      <c r="H29" s="73" t="s">
        <v>586</v>
      </c>
    </row>
    <row r="30" spans="1:8">
      <c r="A30" s="30">
        <v>7</v>
      </c>
      <c r="B30" s="73" t="s">
        <v>598</v>
      </c>
      <c r="C30" s="73" t="s">
        <v>599</v>
      </c>
      <c r="D30" s="73" t="s">
        <v>585</v>
      </c>
      <c r="E30" s="73">
        <v>20</v>
      </c>
      <c r="F30" s="73" t="s">
        <v>295</v>
      </c>
      <c r="G30" s="73"/>
      <c r="H30" s="73"/>
    </row>
    <row r="31" spans="1:8">
      <c r="A31" s="30">
        <v>8</v>
      </c>
      <c r="B31" s="35" t="s">
        <v>600</v>
      </c>
      <c r="C31" s="35" t="s">
        <v>601</v>
      </c>
      <c r="D31" s="73" t="s">
        <v>585</v>
      </c>
      <c r="E31" s="35">
        <v>5</v>
      </c>
      <c r="F31" s="35" t="s">
        <v>74</v>
      </c>
      <c r="G31" s="35" t="s">
        <v>310</v>
      </c>
      <c r="H31" s="35"/>
    </row>
    <row r="32" spans="1:8">
      <c r="A32" s="30">
        <v>9</v>
      </c>
      <c r="B32" s="35" t="s">
        <v>349</v>
      </c>
      <c r="C32" s="35" t="s">
        <v>602</v>
      </c>
      <c r="D32" s="73" t="s">
        <v>585</v>
      </c>
      <c r="E32" s="35">
        <v>20</v>
      </c>
      <c r="F32" s="35" t="s">
        <v>295</v>
      </c>
      <c r="G32" s="35"/>
      <c r="H32" s="35"/>
    </row>
    <row r="33" spans="1:8">
      <c r="A33" s="30">
        <v>10</v>
      </c>
      <c r="B33" s="35" t="s">
        <v>603</v>
      </c>
      <c r="C33" s="35" t="s">
        <v>604</v>
      </c>
      <c r="D33" s="73" t="s">
        <v>585</v>
      </c>
      <c r="E33" s="35">
        <v>20</v>
      </c>
      <c r="F33" s="35" t="s">
        <v>295</v>
      </c>
      <c r="G33" s="35"/>
      <c r="H33" s="35"/>
    </row>
    <row r="34" spans="1:8">
      <c r="A34" s="30">
        <v>11</v>
      </c>
      <c r="B34" s="35" t="s">
        <v>605</v>
      </c>
      <c r="C34" s="35" t="s">
        <v>606</v>
      </c>
      <c r="D34" s="73" t="s">
        <v>585</v>
      </c>
      <c r="E34" s="35">
        <v>40</v>
      </c>
      <c r="F34" s="35" t="s">
        <v>295</v>
      </c>
      <c r="G34" s="35"/>
      <c r="H34" s="35" t="s">
        <v>586</v>
      </c>
    </row>
    <row r="35" spans="1:8">
      <c r="A35" s="30">
        <v>12</v>
      </c>
      <c r="B35" s="35" t="s">
        <v>607</v>
      </c>
      <c r="C35" s="35" t="s">
        <v>608</v>
      </c>
      <c r="D35" s="73" t="s">
        <v>585</v>
      </c>
      <c r="E35" s="35">
        <v>5</v>
      </c>
      <c r="F35" s="35" t="s">
        <v>295</v>
      </c>
      <c r="G35" s="35"/>
      <c r="H35" s="35"/>
    </row>
    <row r="36" spans="1:8">
      <c r="A36" s="30">
        <v>13</v>
      </c>
      <c r="B36" s="35" t="s">
        <v>609</v>
      </c>
      <c r="C36" s="35" t="s">
        <v>610</v>
      </c>
      <c r="D36" s="73" t="s">
        <v>585</v>
      </c>
      <c r="E36" s="35">
        <v>20</v>
      </c>
      <c r="F36" s="35" t="s">
        <v>295</v>
      </c>
      <c r="G36" s="35"/>
      <c r="H36" s="35"/>
    </row>
    <row r="37" spans="1:8">
      <c r="A37" s="30">
        <v>14</v>
      </c>
      <c r="B37" s="35" t="s">
        <v>611</v>
      </c>
      <c r="C37" s="35" t="s">
        <v>612</v>
      </c>
      <c r="D37" s="73" t="s">
        <v>585</v>
      </c>
      <c r="E37" s="35">
        <v>20</v>
      </c>
      <c r="F37" s="35" t="s">
        <v>295</v>
      </c>
      <c r="G37" s="35"/>
      <c r="H37" s="35"/>
    </row>
    <row r="38" spans="1:8">
      <c r="A38" s="30">
        <v>15</v>
      </c>
      <c r="B38" s="35" t="s">
        <v>519</v>
      </c>
      <c r="C38" s="35" t="s">
        <v>613</v>
      </c>
      <c r="D38" s="73" t="s">
        <v>585</v>
      </c>
      <c r="E38" s="35">
        <v>10</v>
      </c>
      <c r="F38" s="35" t="s">
        <v>295</v>
      </c>
      <c r="G38" s="35"/>
      <c r="H38" s="35"/>
    </row>
    <row r="39" spans="1:8">
      <c r="A39" s="30">
        <v>16</v>
      </c>
      <c r="B39" s="35" t="s">
        <v>614</v>
      </c>
      <c r="C39" s="35" t="s">
        <v>615</v>
      </c>
      <c r="D39" s="73" t="s">
        <v>585</v>
      </c>
      <c r="E39" s="35">
        <v>30</v>
      </c>
      <c r="F39" s="35" t="s">
        <v>295</v>
      </c>
      <c r="G39" s="35"/>
      <c r="H39" s="35"/>
    </row>
    <row r="40" spans="1:8">
      <c r="A40" s="30">
        <v>17</v>
      </c>
      <c r="B40" s="35" t="s">
        <v>616</v>
      </c>
      <c r="C40" s="35" t="s">
        <v>617</v>
      </c>
      <c r="D40" s="73" t="s">
        <v>585</v>
      </c>
      <c r="E40" s="35">
        <v>10</v>
      </c>
      <c r="F40" s="35" t="s">
        <v>74</v>
      </c>
      <c r="G40" s="35"/>
      <c r="H40" s="35"/>
    </row>
    <row r="41" spans="1:8">
      <c r="A41" s="30">
        <v>18</v>
      </c>
      <c r="B41" s="35" t="s">
        <v>358</v>
      </c>
      <c r="C41" s="35" t="s">
        <v>618</v>
      </c>
      <c r="D41" s="73" t="s">
        <v>585</v>
      </c>
      <c r="E41" s="35">
        <v>5</v>
      </c>
      <c r="F41" s="35" t="s">
        <v>295</v>
      </c>
      <c r="G41" s="35"/>
      <c r="H41" s="35"/>
    </row>
    <row r="42" spans="1:8">
      <c r="A42" s="30">
        <v>19</v>
      </c>
      <c r="B42" s="35" t="s">
        <v>619</v>
      </c>
      <c r="C42" s="35" t="s">
        <v>620</v>
      </c>
      <c r="D42" s="73" t="s">
        <v>585</v>
      </c>
      <c r="E42" s="35">
        <v>5</v>
      </c>
      <c r="F42" s="35" t="s">
        <v>295</v>
      </c>
      <c r="G42" s="35"/>
      <c r="H42" s="35"/>
    </row>
    <row r="43" spans="1:8">
      <c r="A43" s="30">
        <v>20</v>
      </c>
      <c r="B43" s="35" t="s">
        <v>621</v>
      </c>
      <c r="C43" s="35" t="s">
        <v>622</v>
      </c>
      <c r="D43" s="73" t="s">
        <v>585</v>
      </c>
      <c r="E43" s="35">
        <v>3</v>
      </c>
      <c r="F43" s="35" t="s">
        <v>295</v>
      </c>
      <c r="G43" s="35"/>
      <c r="H43" s="35"/>
    </row>
    <row r="44" spans="1:8">
      <c r="A44" s="30">
        <v>21</v>
      </c>
      <c r="B44" s="35" t="s">
        <v>623</v>
      </c>
      <c r="C44" s="35" t="s">
        <v>624</v>
      </c>
      <c r="D44" s="73" t="s">
        <v>585</v>
      </c>
      <c r="E44" s="35">
        <v>10</v>
      </c>
      <c r="F44" s="35" t="s">
        <v>74</v>
      </c>
      <c r="G44" s="35" t="s">
        <v>625</v>
      </c>
      <c r="H44" s="35"/>
    </row>
    <row r="45" spans="1:8">
      <c r="A45" s="30">
        <v>22</v>
      </c>
      <c r="B45" s="35" t="s">
        <v>496</v>
      </c>
      <c r="C45" s="35" t="s">
        <v>626</v>
      </c>
      <c r="D45" s="73" t="s">
        <v>585</v>
      </c>
      <c r="E45" s="35">
        <v>10</v>
      </c>
      <c r="F45" s="35" t="s">
        <v>295</v>
      </c>
      <c r="G45" s="35"/>
      <c r="H45" s="35"/>
    </row>
    <row r="46" spans="1:8">
      <c r="A46" s="30">
        <v>23</v>
      </c>
      <c r="B46" s="35" t="s">
        <v>627</v>
      </c>
      <c r="C46" s="35" t="s">
        <v>628</v>
      </c>
      <c r="D46" s="73" t="s">
        <v>585</v>
      </c>
      <c r="E46" s="35">
        <v>5</v>
      </c>
      <c r="F46" s="35" t="s">
        <v>295</v>
      </c>
      <c r="G46" s="35"/>
      <c r="H46" s="35"/>
    </row>
    <row r="47" spans="1:8">
      <c r="A47" s="30">
        <v>24</v>
      </c>
      <c r="B47" s="35" t="s">
        <v>629</v>
      </c>
      <c r="C47" s="35" t="s">
        <v>630</v>
      </c>
      <c r="D47" s="35" t="s">
        <v>585</v>
      </c>
      <c r="E47" s="35">
        <v>2</v>
      </c>
      <c r="F47" s="35" t="s">
        <v>295</v>
      </c>
      <c r="G47" s="35"/>
      <c r="H47" s="35"/>
    </row>
    <row r="48" spans="1:8">
      <c r="A48" s="30">
        <v>25</v>
      </c>
      <c r="B48" s="35" t="s">
        <v>300</v>
      </c>
      <c r="C48" s="35" t="s">
        <v>631</v>
      </c>
      <c r="D48" s="35" t="s">
        <v>585</v>
      </c>
      <c r="E48" s="35">
        <v>1</v>
      </c>
      <c r="F48" s="35" t="s">
        <v>74</v>
      </c>
      <c r="G48" s="35" t="s">
        <v>625</v>
      </c>
      <c r="H48" s="35" t="s">
        <v>296</v>
      </c>
    </row>
    <row r="49" spans="1:8">
      <c r="A49" s="30">
        <v>26</v>
      </c>
      <c r="B49" s="35" t="s">
        <v>632</v>
      </c>
      <c r="C49" s="35" t="s">
        <v>584</v>
      </c>
      <c r="D49" s="35" t="s">
        <v>585</v>
      </c>
      <c r="E49" s="35">
        <v>3</v>
      </c>
      <c r="F49" s="35" t="s">
        <v>295</v>
      </c>
      <c r="G49" s="35"/>
      <c r="H49" s="35"/>
    </row>
    <row r="50" spans="1:8">
      <c r="A50" s="30">
        <v>27</v>
      </c>
      <c r="B50" s="35" t="s">
        <v>633</v>
      </c>
      <c r="C50" s="35" t="s">
        <v>634</v>
      </c>
      <c r="D50" s="35" t="s">
        <v>585</v>
      </c>
      <c r="E50" s="35">
        <v>5</v>
      </c>
      <c r="F50" s="35" t="s">
        <v>295</v>
      </c>
      <c r="G50" s="35"/>
      <c r="H50" s="35"/>
    </row>
    <row r="51" spans="1:8">
      <c r="A51" s="30">
        <v>28</v>
      </c>
      <c r="B51" s="34" t="s">
        <v>635</v>
      </c>
      <c r="C51" s="35" t="s">
        <v>636</v>
      </c>
      <c r="D51" s="35" t="s">
        <v>585</v>
      </c>
      <c r="E51" s="35">
        <v>10</v>
      </c>
      <c r="F51" s="35" t="s">
        <v>295</v>
      </c>
      <c r="G51" s="35"/>
      <c r="H51" s="35"/>
    </row>
    <row r="52" spans="1:8">
      <c r="A52" s="30">
        <v>29</v>
      </c>
      <c r="B52" s="34" t="s">
        <v>637</v>
      </c>
      <c r="C52" s="35" t="s">
        <v>638</v>
      </c>
      <c r="D52" s="35" t="s">
        <v>585</v>
      </c>
      <c r="E52" s="35">
        <v>10</v>
      </c>
      <c r="F52" s="35" t="s">
        <v>295</v>
      </c>
      <c r="G52" s="35"/>
      <c r="H52" s="35"/>
    </row>
    <row r="53" spans="1:8">
      <c r="A53" s="30">
        <v>30</v>
      </c>
      <c r="B53" s="35" t="s">
        <v>639</v>
      </c>
      <c r="C53" s="35" t="s">
        <v>640</v>
      </c>
      <c r="D53" s="35" t="s">
        <v>585</v>
      </c>
      <c r="E53" s="35">
        <v>5</v>
      </c>
      <c r="F53" s="35" t="s">
        <v>295</v>
      </c>
      <c r="G53" s="35"/>
      <c r="H53" s="35"/>
    </row>
    <row r="54" spans="1:8">
      <c r="A54" s="30">
        <v>31</v>
      </c>
      <c r="B54" s="35" t="s">
        <v>641</v>
      </c>
      <c r="C54" s="35" t="s">
        <v>642</v>
      </c>
      <c r="D54" s="35" t="s">
        <v>585</v>
      </c>
      <c r="E54" s="35">
        <v>20</v>
      </c>
      <c r="F54" s="35" t="s">
        <v>295</v>
      </c>
      <c r="G54" s="35"/>
      <c r="H54" s="35" t="s">
        <v>586</v>
      </c>
    </row>
    <row r="55" spans="1:8">
      <c r="A55" s="30">
        <v>32</v>
      </c>
      <c r="B55" s="35" t="s">
        <v>643</v>
      </c>
      <c r="C55" s="35" t="s">
        <v>644</v>
      </c>
      <c r="D55" s="35" t="s">
        <v>585</v>
      </c>
      <c r="E55" s="35">
        <v>20</v>
      </c>
      <c r="F55" s="35" t="s">
        <v>295</v>
      </c>
      <c r="G55" s="35"/>
      <c r="H55" s="35"/>
    </row>
    <row r="56" spans="1:8">
      <c r="A56" s="30">
        <v>33</v>
      </c>
      <c r="B56" s="35" t="s">
        <v>645</v>
      </c>
      <c r="C56" s="35" t="s">
        <v>646</v>
      </c>
      <c r="D56" s="35" t="s">
        <v>585</v>
      </c>
      <c r="E56" s="35">
        <v>20</v>
      </c>
      <c r="F56" s="35" t="s">
        <v>295</v>
      </c>
      <c r="G56" s="35"/>
      <c r="H56" s="35"/>
    </row>
    <row r="57" spans="1:8">
      <c r="A57" s="30">
        <v>34</v>
      </c>
      <c r="B57" s="35" t="s">
        <v>647</v>
      </c>
      <c r="C57" s="35" t="s">
        <v>648</v>
      </c>
      <c r="D57" s="35" t="s">
        <v>585</v>
      </c>
      <c r="E57" s="35">
        <v>10</v>
      </c>
      <c r="F57" s="35" t="s">
        <v>295</v>
      </c>
      <c r="G57" s="35"/>
      <c r="H57" s="35"/>
    </row>
    <row r="58" spans="1:8">
      <c r="A58" s="30">
        <v>35</v>
      </c>
      <c r="B58" s="35" t="s">
        <v>649</v>
      </c>
      <c r="C58" s="35" t="s">
        <v>650</v>
      </c>
      <c r="D58" s="35" t="s">
        <v>585</v>
      </c>
      <c r="E58" s="35">
        <v>10</v>
      </c>
      <c r="F58" s="35" t="s">
        <v>295</v>
      </c>
      <c r="G58" s="35"/>
      <c r="H58" s="35"/>
    </row>
    <row r="59" spans="1:8">
      <c r="A59" s="30">
        <v>36</v>
      </c>
      <c r="B59" s="35" t="s">
        <v>651</v>
      </c>
      <c r="C59" s="35" t="s">
        <v>652</v>
      </c>
      <c r="D59" s="35" t="s">
        <v>585</v>
      </c>
      <c r="E59" s="35">
        <v>15</v>
      </c>
      <c r="F59" s="35" t="s">
        <v>295</v>
      </c>
      <c r="G59" s="35"/>
      <c r="H59" s="35"/>
    </row>
    <row r="60" spans="1:8">
      <c r="A60" s="30">
        <v>37</v>
      </c>
      <c r="B60" s="35" t="s">
        <v>653</v>
      </c>
      <c r="C60" s="35" t="s">
        <v>654</v>
      </c>
      <c r="D60" s="35" t="s">
        <v>585</v>
      </c>
      <c r="E60" s="35">
        <v>15</v>
      </c>
      <c r="F60" s="35" t="s">
        <v>295</v>
      </c>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c r="A68" s="51"/>
      <c r="B68" s="51"/>
      <c r="C68" s="30" t="s">
        <v>368</v>
      </c>
      <c r="D68" s="51" t="s">
        <v>655</v>
      </c>
      <c r="E68" s="30" t="s">
        <v>369</v>
      </c>
      <c r="F68" s="51" t="s">
        <v>656</v>
      </c>
      <c r="G68" s="30" t="s">
        <v>370</v>
      </c>
    </row>
    <row r="69" spans="1:7">
      <c r="A69" s="30" t="s">
        <v>371</v>
      </c>
      <c r="E69" s="50"/>
      <c r="G69" s="50"/>
    </row>
    <row r="70" spans="1:7">
      <c r="A70" s="51"/>
      <c r="B70" s="51"/>
      <c r="C70" s="30" t="s">
        <v>368</v>
      </c>
      <c r="D70" s="51" t="s">
        <v>657</v>
      </c>
      <c r="E70" s="30" t="s">
        <v>369</v>
      </c>
      <c r="F70" s="51" t="s">
        <v>658</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29</v>
      </c>
    </row>
    <row r="84" spans="1:7">
      <c r="A84" s="30">
        <v>2</v>
      </c>
      <c r="B84" s="30" t="s">
        <v>397</v>
      </c>
      <c r="E84" s="30" t="s">
        <v>396</v>
      </c>
      <c r="G84" s="35">
        <v>4</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400</v>
      </c>
    </row>
    <row r="88" spans="1:7">
      <c r="A88" s="30">
        <v>6</v>
      </c>
      <c r="B88" s="30" t="s">
        <v>401</v>
      </c>
      <c r="E88" s="30" t="s">
        <v>396</v>
      </c>
      <c r="G88" s="35">
        <v>47</v>
      </c>
    </row>
    <row r="89" spans="1:7">
      <c r="A89" s="30">
        <v>7</v>
      </c>
      <c r="B89" s="30" t="s">
        <v>402</v>
      </c>
      <c r="E89" s="83" t="s">
        <v>403</v>
      </c>
      <c r="G89" s="35" t="s">
        <v>271</v>
      </c>
    </row>
    <row r="90" spans="1:7">
      <c r="A90" s="30">
        <v>8</v>
      </c>
      <c r="B90" s="30" t="s">
        <v>404</v>
      </c>
      <c r="E90" s="83" t="s">
        <v>405</v>
      </c>
      <c r="G90" s="35" t="s">
        <v>272</v>
      </c>
    </row>
    <row r="91" spans="1:7">
      <c r="A91" s="32" t="s">
        <v>406</v>
      </c>
    </row>
    <row r="92" spans="1:7">
      <c r="B92" s="52" t="s">
        <v>393</v>
      </c>
      <c r="G92" s="52" t="s">
        <v>378</v>
      </c>
    </row>
    <row r="93" spans="1:7">
      <c r="A93" s="30">
        <v>1</v>
      </c>
      <c r="B93" s="30" t="s">
        <v>407</v>
      </c>
      <c r="G93" s="35" t="s">
        <v>659</v>
      </c>
    </row>
    <row r="94" spans="1:7">
      <c r="A94" s="30">
        <v>2</v>
      </c>
      <c r="B94" s="30" t="s">
        <v>408</v>
      </c>
      <c r="E94" s="109" t="s">
        <v>409</v>
      </c>
      <c r="G94" s="35"/>
    </row>
    <row r="95" spans="1:7">
      <c r="A95" s="30">
        <v>3</v>
      </c>
      <c r="B95" s="30" t="s">
        <v>411</v>
      </c>
      <c r="E95" s="109" t="s">
        <v>412</v>
      </c>
      <c r="G95" s="35"/>
    </row>
    <row r="96" spans="1:7">
      <c r="A96" s="30">
        <v>4</v>
      </c>
      <c r="B96" s="32" t="s">
        <v>413</v>
      </c>
      <c r="G96" s="35"/>
    </row>
    <row r="97" spans="1:8">
      <c r="B97" s="52" t="s">
        <v>393</v>
      </c>
      <c r="F97" s="52" t="s">
        <v>414</v>
      </c>
    </row>
    <row r="98" spans="1:8">
      <c r="A98" s="30">
        <v>1</v>
      </c>
      <c r="B98" s="30" t="s">
        <v>415</v>
      </c>
      <c r="E98" s="110"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c r="G102" s="50" t="s">
        <v>661</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A00-000000000000}">
      <formula1>0</formula1>
    </dataValidation>
    <dataValidation type="decimal" operator="greaterThanOrEqual" allowBlank="1" showInputMessage="1" showErrorMessage="1" sqref="E24:E30" xr:uid="{00000000-0002-0000-0A00-000001000000}">
      <formula1>0</formula1>
    </dataValidation>
    <dataValidation type="custom" allowBlank="1" showInputMessage="1" showErrorMessage="1" sqref="C24:C30" xr:uid="{00000000-0002-0000-0A00-000002000000}">
      <formula1>AND(ISNUMBER(--C24),LEN(C24)&gt;=7)</formula1>
    </dataValidation>
    <dataValidation type="list" allowBlank="1" showInputMessage="1" showErrorMessage="1" sqref="G75" xr:uid="{00000000-0002-0000-0A00-000003000000}">
      <formula1>"Clear,Some,Not clear"</formula1>
    </dataValidation>
    <dataValidation type="list" allowBlank="1" showInputMessage="1" showErrorMessage="1" sqref="G76 G78" xr:uid="{00000000-0002-0000-0A00-000004000000}">
      <formula1>"Most,Few,None"</formula1>
    </dataValidation>
    <dataValidation type="list" allowBlank="1" showInputMessage="1" showErrorMessage="1" sqref="G77" xr:uid="{00000000-0002-0000-0A00-000005000000}">
      <formula1>"Clear,Mixed,Not clear"</formula1>
    </dataValidation>
    <dataValidation type="list" allowBlank="1" showInputMessage="1" showErrorMessage="1" sqref="G79" xr:uid="{00000000-0002-0000-0A00-000006000000}">
      <formula1>"Yes,Some confusion,No"</formula1>
    </dataValidation>
    <dataValidation type="list" allowBlank="1" showInputMessage="1" showErrorMessage="1" sqref="G80" xr:uid="{00000000-0002-0000-0A00-000007000000}">
      <formula1>"Yes,Some,No"</formula1>
    </dataValidation>
  </dataValidations>
  <hyperlinks>
    <hyperlink ref="H4" r:id="rId1" xr:uid="{00000000-0004-0000-0A00-000000000000}"/>
  </hyperlinks>
  <pageMargins left="0.25" right="0.25" top="0.75" bottom="0.75" header="0.3" footer="0.3"/>
  <pageSetup paperSize="9" orientation="portrait" horizontalDpi="0" verticalDpi="0"/>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57</vt:i4>
      </vt:variant>
      <vt:variant>
        <vt:lpstr>Named Ranges</vt:lpstr>
      </vt:variant>
      <vt:variant>
        <vt:i4>50</vt:i4>
      </vt:variant>
    </vt:vector>
  </HeadingPairs>
  <TitlesOfParts>
    <vt:vector size="107" baseType="lpstr">
      <vt:lpstr>Initial</vt:lpstr>
      <vt:lpstr>Brand Summary</vt:lpstr>
      <vt:lpstr>Overall Activation Summary</vt:lpstr>
      <vt:lpstr>Route Plan</vt:lpstr>
      <vt:lpstr>SUM</vt:lpstr>
      <vt:lpstr>D1S1</vt:lpstr>
      <vt:lpstr>D1S2</vt:lpstr>
      <vt:lpstr>D2S1</vt:lpstr>
      <vt:lpstr>D2S2</vt:lpstr>
      <vt:lpstr>D2S3</vt:lpstr>
      <vt:lpstr>D3S1</vt:lpstr>
      <vt:lpstr>D3S2</vt:lpstr>
      <vt:lpstr>D3S3</vt:lpstr>
      <vt:lpstr>D4S1</vt:lpstr>
      <vt:lpstr>D4S2</vt:lpstr>
      <vt:lpstr>D4S3</vt:lpstr>
      <vt:lpstr>D5S1</vt:lpstr>
      <vt:lpstr>D5S2</vt:lpstr>
      <vt:lpstr>D5S3</vt:lpstr>
      <vt:lpstr>D6S1</vt:lpstr>
      <vt:lpstr>D6S2</vt:lpstr>
      <vt:lpstr>D6S3</vt:lpstr>
      <vt:lpstr>D7S1</vt:lpstr>
      <vt:lpstr>D7S2</vt:lpstr>
      <vt:lpstr>D7S3</vt:lpstr>
      <vt:lpstr>D8S1</vt:lpstr>
      <vt:lpstr>D8S2</vt:lpstr>
      <vt:lpstr>D8S3</vt:lpstr>
      <vt:lpstr>D9S1</vt:lpstr>
      <vt:lpstr>D9S2</vt:lpstr>
      <vt:lpstr>D9S3</vt:lpstr>
      <vt:lpstr>D10S1</vt:lpstr>
      <vt:lpstr>D10S2</vt:lpstr>
      <vt:lpstr>D10S3</vt:lpstr>
      <vt:lpstr>D11S1</vt:lpstr>
      <vt:lpstr>D11S2</vt:lpstr>
      <vt:lpstr>D11S3</vt:lpstr>
      <vt:lpstr>D12S1</vt:lpstr>
      <vt:lpstr>D12S2</vt:lpstr>
      <vt:lpstr>D12S3</vt:lpstr>
      <vt:lpstr>D13S1</vt:lpstr>
      <vt:lpstr>D13S2</vt:lpstr>
      <vt:lpstr>D13S3</vt:lpstr>
      <vt:lpstr>D14S1</vt:lpstr>
      <vt:lpstr>D14S2</vt:lpstr>
      <vt:lpstr>D14S3</vt:lpstr>
      <vt:lpstr>D15S1</vt:lpstr>
      <vt:lpstr>D15S2</vt:lpstr>
      <vt:lpstr>D15S3</vt:lpstr>
      <vt:lpstr>D16S1</vt:lpstr>
      <vt:lpstr>D16S2</vt:lpstr>
      <vt:lpstr>D16S3</vt:lpstr>
      <vt:lpstr>D17S1</vt:lpstr>
      <vt:lpstr>D17S2</vt:lpstr>
      <vt:lpstr>D17S3</vt:lpstr>
      <vt:lpstr>فوری رپورٹ</vt:lpstr>
      <vt:lpstr>Legend</vt:lpstr>
      <vt:lpstr>D10S1!Print_Area</vt:lpstr>
      <vt:lpstr>D10S2!Print_Area</vt:lpstr>
      <vt:lpstr>D10S3!Print_Area</vt:lpstr>
      <vt:lpstr>D11S1!Print_Area</vt:lpstr>
      <vt:lpstr>D11S2!Print_Area</vt:lpstr>
      <vt:lpstr>D11S3!Print_Area</vt:lpstr>
      <vt:lpstr>D12S1!Print_Area</vt:lpstr>
      <vt:lpstr>D12S2!Print_Area</vt:lpstr>
      <vt:lpstr>D12S3!Print_Area</vt:lpstr>
      <vt:lpstr>D13S1!Print_Area</vt:lpstr>
      <vt:lpstr>D13S2!Print_Area</vt:lpstr>
      <vt:lpstr>D13S3!Print_Area</vt:lpstr>
      <vt:lpstr>D14S1!Print_Area</vt:lpstr>
      <vt:lpstr>D14S2!Print_Area</vt:lpstr>
      <vt:lpstr>D14S3!Print_Area</vt:lpstr>
      <vt:lpstr>D15S1!Print_Area</vt:lpstr>
      <vt:lpstr>D15S2!Print_Area</vt:lpstr>
      <vt:lpstr>D15S3!Print_Area</vt:lpstr>
      <vt:lpstr>D16S1!Print_Area</vt:lpstr>
      <vt:lpstr>D16S2!Print_Area</vt:lpstr>
      <vt:lpstr>D16S3!Print_Area</vt:lpstr>
      <vt:lpstr>D17S1!Print_Area</vt:lpstr>
      <vt:lpstr>D17S2!Print_Area</vt:lpstr>
      <vt:lpstr>D17S3!Print_Area</vt:lpstr>
      <vt:lpstr>D1S1!Print_Area</vt:lpstr>
      <vt:lpstr>D1S2!Print_Area</vt:lpstr>
      <vt:lpstr>D2S1!Print_Area</vt:lpstr>
      <vt:lpstr>D2S2!Print_Area</vt:lpstr>
      <vt:lpstr>D2S3!Print_Area</vt:lpstr>
      <vt:lpstr>D3S1!Print_Area</vt:lpstr>
      <vt:lpstr>D3S2!Print_Area</vt:lpstr>
      <vt:lpstr>D3S3!Print_Area</vt:lpstr>
      <vt:lpstr>D4S1!Print_Area</vt:lpstr>
      <vt:lpstr>D4S2!Print_Area</vt:lpstr>
      <vt:lpstr>D4S3!Print_Area</vt:lpstr>
      <vt:lpstr>D5S1!Print_Area</vt:lpstr>
      <vt:lpstr>D5S2!Print_Area</vt:lpstr>
      <vt:lpstr>D5S3!Print_Area</vt:lpstr>
      <vt:lpstr>D6S1!Print_Area</vt:lpstr>
      <vt:lpstr>D6S2!Print_Area</vt:lpstr>
      <vt:lpstr>D6S3!Print_Area</vt:lpstr>
      <vt:lpstr>D7S1!Print_Area</vt:lpstr>
      <vt:lpstr>D7S2!Print_Area</vt:lpstr>
      <vt:lpstr>D7S3!Print_Area</vt:lpstr>
      <vt:lpstr>D8S1!Print_Area</vt:lpstr>
      <vt:lpstr>D8S2!Print_Area</vt:lpstr>
      <vt:lpstr>D8S3!Print_Area</vt:lpstr>
      <vt:lpstr>D9S1!Print_Area</vt:lpstr>
      <vt:lpstr>D9S2!Print_Area</vt:lpstr>
      <vt:lpstr>D9S3!Print_Area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Abdul Karim</dc:creator>
  <cp:lastModifiedBy>Muzafar</cp:lastModifiedBy>
  <cp:lastPrinted>2025-12-13T00:58:40Z</cp:lastPrinted>
  <dcterms:created xsi:type="dcterms:W3CDTF">2025-11-05T07:49:19Z</dcterms:created>
  <dcterms:modified xsi:type="dcterms:W3CDTF">2025-12-25T04:53:28Z</dcterms:modified>
</cp:coreProperties>
</file>